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plusData\Export\"/>
    </mc:Choice>
  </mc:AlternateContent>
  <bookViews>
    <workbookView xWindow="0" yWindow="0" windowWidth="0" windowHeight="0"/>
  </bookViews>
  <sheets>
    <sheet name="Rekapitulace stavby" sheetId="1" r:id="rId1"/>
    <sheet name="SO02 - Oprava osvětlení d..." sheetId="2" r:id="rId2"/>
    <sheet name="SO02 VRN - Vedlejší rozpo..." sheetId="3" r:id="rId3"/>
    <sheet name="SO02- ZP - Zemní práce" sheetId="4" r:id="rId4"/>
    <sheet name="SO04 - Oprava osvětlení d..." sheetId="5" r:id="rId5"/>
    <sheet name="SO04 - ZP - Zemní práce" sheetId="6" r:id="rId6"/>
    <sheet name="SO04 VRN - Vedlejší rozpo..." sheetId="7" r:id="rId7"/>
    <sheet name="Pokyny pro vyplnění" sheetId="8" r:id="rId8"/>
  </sheets>
  <definedNames>
    <definedName name="_xlnm.Print_Area" localSheetId="0">'Rekapitulace stavby'!$D$4:$AO$36,'Rekapitulace stavby'!$C$42:$AQ$61</definedName>
    <definedName name="_xlnm.Print_Titles" localSheetId="0">'Rekapitulace stavby'!$52:$52</definedName>
    <definedName name="_xlnm._FilterDatabase" localSheetId="1" hidden="1">'SO02 - Oprava osvětlení d...'!$C$80:$K$123</definedName>
    <definedName name="_xlnm.Print_Area" localSheetId="1">'SO02 - Oprava osvětlení d...'!$C$4:$J$39,'SO02 - Oprava osvětlení d...'!$C$45:$J$62,'SO02 - Oprava osvětlení d...'!$C$68:$K$123</definedName>
    <definedName name="_xlnm.Print_Titles" localSheetId="1">'SO02 - Oprava osvětlení d...'!$80:$80</definedName>
    <definedName name="_xlnm._FilterDatabase" localSheetId="2" hidden="1">'SO02 VRN - Vedlejší rozpo...'!$C$82:$K$97</definedName>
    <definedName name="_xlnm.Print_Area" localSheetId="2">'SO02 VRN - Vedlejší rozpo...'!$C$4:$J$39,'SO02 VRN - Vedlejší rozpo...'!$C$45:$J$64,'SO02 VRN - Vedlejší rozpo...'!$C$70:$K$97</definedName>
    <definedName name="_xlnm.Print_Titles" localSheetId="2">'SO02 VRN - Vedlejší rozpo...'!$82:$82</definedName>
    <definedName name="_xlnm._FilterDatabase" localSheetId="3" hidden="1">'SO02- ZP - Zemní práce'!$C$85:$K$113</definedName>
    <definedName name="_xlnm.Print_Area" localSheetId="3">'SO02- ZP - Zemní práce'!$C$4:$J$39,'SO02- ZP - Zemní práce'!$C$45:$J$67,'SO02- ZP - Zemní práce'!$C$73:$K$113</definedName>
    <definedName name="_xlnm.Print_Titles" localSheetId="3">'SO02- ZP - Zemní práce'!$85:$85</definedName>
    <definedName name="_xlnm._FilterDatabase" localSheetId="4" hidden="1">'SO04 - Oprava osvětlení d...'!$C$82:$K$139</definedName>
    <definedName name="_xlnm.Print_Area" localSheetId="4">'SO04 - Oprava osvětlení d...'!$C$4:$J$39,'SO04 - Oprava osvětlení d...'!$C$45:$J$64,'SO04 - Oprava osvětlení d...'!$C$70:$K$139</definedName>
    <definedName name="_xlnm.Print_Titles" localSheetId="4">'SO04 - Oprava osvětlení d...'!$82:$82</definedName>
    <definedName name="_xlnm._FilterDatabase" localSheetId="5" hidden="1">'SO04 - ZP - Zemní práce'!$C$84:$K$111</definedName>
    <definedName name="_xlnm.Print_Area" localSheetId="5">'SO04 - ZP - Zemní práce'!$C$4:$J$39,'SO04 - ZP - Zemní práce'!$C$45:$J$66,'SO04 - ZP - Zemní práce'!$C$72:$K$111</definedName>
    <definedName name="_xlnm.Print_Titles" localSheetId="5">'SO04 - ZP - Zemní práce'!$84:$84</definedName>
    <definedName name="_xlnm._FilterDatabase" localSheetId="6" hidden="1">'SO04 VRN - Vedlejší rozpo...'!$C$82:$K$97</definedName>
    <definedName name="_xlnm.Print_Area" localSheetId="6">'SO04 VRN - Vedlejší rozpo...'!$C$4:$J$39,'SO04 VRN - Vedlejší rozpo...'!$C$45:$J$64,'SO04 VRN - Vedlejší rozpo...'!$C$70:$K$97</definedName>
    <definedName name="_xlnm.Print_Titles" localSheetId="6">'SO04 VRN - Vedlejší rozpo...'!$82:$82</definedName>
    <definedName name="_xlnm.Print_Area" localSheetId="7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7" l="1" r="J37"/>
  <c r="J36"/>
  <c i="1" r="AY60"/>
  <c i="7" r="J35"/>
  <c i="1" r="AX60"/>
  <c i="7" r="BI97"/>
  <c r="BH97"/>
  <c r="BG97"/>
  <c r="BF97"/>
  <c r="T97"/>
  <c r="T96"/>
  <c r="R97"/>
  <c r="R96"/>
  <c r="P97"/>
  <c r="P96"/>
  <c r="BI95"/>
  <c r="BH95"/>
  <c r="BG95"/>
  <c r="BF95"/>
  <c r="T95"/>
  <c r="T94"/>
  <c r="R95"/>
  <c r="R94"/>
  <c r="P95"/>
  <c r="P94"/>
  <c r="BI93"/>
  <c r="BH93"/>
  <c r="BG93"/>
  <c r="BF93"/>
  <c r="T93"/>
  <c r="R93"/>
  <c r="P93"/>
  <c r="BI92"/>
  <c r="BH92"/>
  <c r="BG92"/>
  <c r="BF92"/>
  <c r="T92"/>
  <c r="R92"/>
  <c r="P92"/>
  <c r="BI91"/>
  <c r="BH91"/>
  <c r="BG91"/>
  <c r="BF91"/>
  <c r="T91"/>
  <c r="R91"/>
  <c r="P91"/>
  <c r="BI90"/>
  <c r="BH90"/>
  <c r="BG90"/>
  <c r="BF90"/>
  <c r="T90"/>
  <c r="R90"/>
  <c r="P90"/>
  <c r="BI86"/>
  <c r="BH86"/>
  <c r="BG86"/>
  <c r="BF86"/>
  <c r="T86"/>
  <c r="R86"/>
  <c r="P86"/>
  <c r="BI85"/>
  <c r="BH85"/>
  <c r="BG85"/>
  <c r="BF85"/>
  <c r="T85"/>
  <c r="R85"/>
  <c r="P85"/>
  <c r="J80"/>
  <c r="J79"/>
  <c r="F79"/>
  <c r="F77"/>
  <c r="E75"/>
  <c r="J55"/>
  <c r="J54"/>
  <c r="F54"/>
  <c r="F52"/>
  <c r="E50"/>
  <c r="J18"/>
  <c r="E18"/>
  <c r="F80"/>
  <c r="J17"/>
  <c r="J12"/>
  <c r="J77"/>
  <c r="E7"/>
  <c r="E73"/>
  <c i="6" r="J37"/>
  <c r="J36"/>
  <c i="1" r="AY59"/>
  <c i="6" r="J35"/>
  <c i="1" r="AX59"/>
  <c i="6" r="BI111"/>
  <c r="BH111"/>
  <c r="BG111"/>
  <c r="BF111"/>
  <c r="T111"/>
  <c r="T110"/>
  <c r="R111"/>
  <c r="R110"/>
  <c r="P111"/>
  <c r="P110"/>
  <c r="BI109"/>
  <c r="BH109"/>
  <c r="BG109"/>
  <c r="BF109"/>
  <c r="T109"/>
  <c r="R109"/>
  <c r="P109"/>
  <c r="BI108"/>
  <c r="BH108"/>
  <c r="BG108"/>
  <c r="BF108"/>
  <c r="T108"/>
  <c r="R108"/>
  <c r="P108"/>
  <c r="BI104"/>
  <c r="BH104"/>
  <c r="BG104"/>
  <c r="BF104"/>
  <c r="T104"/>
  <c r="R104"/>
  <c r="P104"/>
  <c r="BI103"/>
  <c r="BH103"/>
  <c r="BG103"/>
  <c r="BF103"/>
  <c r="T103"/>
  <c r="R103"/>
  <c r="P103"/>
  <c r="BI102"/>
  <c r="BH102"/>
  <c r="BG102"/>
  <c r="BF102"/>
  <c r="T102"/>
  <c r="R102"/>
  <c r="P102"/>
  <c r="BI100"/>
  <c r="BH100"/>
  <c r="BG100"/>
  <c r="BF100"/>
  <c r="T100"/>
  <c r="T99"/>
  <c r="R100"/>
  <c r="R99"/>
  <c r="P100"/>
  <c r="P99"/>
  <c r="BI98"/>
  <c r="BH98"/>
  <c r="BG98"/>
  <c r="BF98"/>
  <c r="T98"/>
  <c r="R98"/>
  <c r="P98"/>
  <c r="BI95"/>
  <c r="BH95"/>
  <c r="BG95"/>
  <c r="BF95"/>
  <c r="T95"/>
  <c r="R95"/>
  <c r="P95"/>
  <c r="BI94"/>
  <c r="BH94"/>
  <c r="BG94"/>
  <c r="BF94"/>
  <c r="T94"/>
  <c r="R94"/>
  <c r="P94"/>
  <c r="BI93"/>
  <c r="BH93"/>
  <c r="BG93"/>
  <c r="BF93"/>
  <c r="T93"/>
  <c r="R93"/>
  <c r="P93"/>
  <c r="BI92"/>
  <c r="BH92"/>
  <c r="BG92"/>
  <c r="BF92"/>
  <c r="T92"/>
  <c r="R92"/>
  <c r="P92"/>
  <c r="BI88"/>
  <c r="BH88"/>
  <c r="BG88"/>
  <c r="BF88"/>
  <c r="T88"/>
  <c r="R88"/>
  <c r="P88"/>
  <c r="J82"/>
  <c r="J81"/>
  <c r="F81"/>
  <c r="F79"/>
  <c r="E77"/>
  <c r="J55"/>
  <c r="J54"/>
  <c r="F54"/>
  <c r="F52"/>
  <c r="E50"/>
  <c r="J18"/>
  <c r="E18"/>
  <c r="F82"/>
  <c r="J17"/>
  <c r="J12"/>
  <c r="J79"/>
  <c r="E7"/>
  <c r="E48"/>
  <c i="5" r="J84"/>
  <c r="J37"/>
  <c r="J36"/>
  <c i="1" r="AY58"/>
  <c i="5" r="J35"/>
  <c i="1" r="AX58"/>
  <c i="5"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BI118"/>
  <c r="BH118"/>
  <c r="BG118"/>
  <c r="BF118"/>
  <c r="T118"/>
  <c r="R118"/>
  <c r="P118"/>
  <c r="BI117"/>
  <c r="BH117"/>
  <c r="BG117"/>
  <c r="BF117"/>
  <c r="T117"/>
  <c r="R117"/>
  <c r="P117"/>
  <c r="BI115"/>
  <c r="BH115"/>
  <c r="BG115"/>
  <c r="BF115"/>
  <c r="T115"/>
  <c r="R115"/>
  <c r="P115"/>
  <c r="BI111"/>
  <c r="BH111"/>
  <c r="BG111"/>
  <c r="BF111"/>
  <c r="T111"/>
  <c r="R111"/>
  <c r="P111"/>
  <c r="BI110"/>
  <c r="BH110"/>
  <c r="BG110"/>
  <c r="BF110"/>
  <c r="T110"/>
  <c r="R110"/>
  <c r="P110"/>
  <c r="BI109"/>
  <c r="BH109"/>
  <c r="BG109"/>
  <c r="BF109"/>
  <c r="T109"/>
  <c r="R109"/>
  <c r="P109"/>
  <c r="BI108"/>
  <c r="BH108"/>
  <c r="BG108"/>
  <c r="BF108"/>
  <c r="T108"/>
  <c r="R108"/>
  <c r="P108"/>
  <c r="BI107"/>
  <c r="BH107"/>
  <c r="BG107"/>
  <c r="BF107"/>
  <c r="T107"/>
  <c r="R107"/>
  <c r="P107"/>
  <c r="BI105"/>
  <c r="BH105"/>
  <c r="BG105"/>
  <c r="BF105"/>
  <c r="T105"/>
  <c r="R105"/>
  <c r="P105"/>
  <c r="BI104"/>
  <c r="BH104"/>
  <c r="BG104"/>
  <c r="BF104"/>
  <c r="T104"/>
  <c r="R104"/>
  <c r="P104"/>
  <c r="BI103"/>
  <c r="BH103"/>
  <c r="BG103"/>
  <c r="BF103"/>
  <c r="T103"/>
  <c r="R103"/>
  <c r="P103"/>
  <c r="BI102"/>
  <c r="BH102"/>
  <c r="BG102"/>
  <c r="BF102"/>
  <c r="T102"/>
  <c r="R102"/>
  <c r="P102"/>
  <c r="BI101"/>
  <c r="BH101"/>
  <c r="BG101"/>
  <c r="BF101"/>
  <c r="T101"/>
  <c r="R101"/>
  <c r="P101"/>
  <c r="BI100"/>
  <c r="BH100"/>
  <c r="BG100"/>
  <c r="BF100"/>
  <c r="T100"/>
  <c r="R100"/>
  <c r="P100"/>
  <c r="BI99"/>
  <c r="BH99"/>
  <c r="BG99"/>
  <c r="BF99"/>
  <c r="T99"/>
  <c r="R99"/>
  <c r="P99"/>
  <c r="BI98"/>
  <c r="BH98"/>
  <c r="BG98"/>
  <c r="BF98"/>
  <c r="T98"/>
  <c r="R98"/>
  <c r="P98"/>
  <c r="BI97"/>
  <c r="BH97"/>
  <c r="BG97"/>
  <c r="BF97"/>
  <c r="T97"/>
  <c r="R97"/>
  <c r="P97"/>
  <c r="BI96"/>
  <c r="BH96"/>
  <c r="BG96"/>
  <c r="BF96"/>
  <c r="T96"/>
  <c r="R96"/>
  <c r="P96"/>
  <c r="BI95"/>
  <c r="BH95"/>
  <c r="BG95"/>
  <c r="BF95"/>
  <c r="T95"/>
  <c r="R95"/>
  <c r="P95"/>
  <c r="BI94"/>
  <c r="BH94"/>
  <c r="BG94"/>
  <c r="BF94"/>
  <c r="T94"/>
  <c r="R94"/>
  <c r="P94"/>
  <c r="BI93"/>
  <c r="BH93"/>
  <c r="BG93"/>
  <c r="BF93"/>
  <c r="T93"/>
  <c r="R93"/>
  <c r="P93"/>
  <c r="BI92"/>
  <c r="BH92"/>
  <c r="BG92"/>
  <c r="BF92"/>
  <c r="T92"/>
  <c r="R92"/>
  <c r="P92"/>
  <c r="BI91"/>
  <c r="BH91"/>
  <c r="BG91"/>
  <c r="BF91"/>
  <c r="T91"/>
  <c r="R91"/>
  <c r="P91"/>
  <c r="BI90"/>
  <c r="BH90"/>
  <c r="BG90"/>
  <c r="BF90"/>
  <c r="T90"/>
  <c r="R90"/>
  <c r="P90"/>
  <c r="BI89"/>
  <c r="BH89"/>
  <c r="BG89"/>
  <c r="BF89"/>
  <c r="T89"/>
  <c r="R89"/>
  <c r="P89"/>
  <c r="BI88"/>
  <c r="BH88"/>
  <c r="BG88"/>
  <c r="BF88"/>
  <c r="T88"/>
  <c r="R88"/>
  <c r="P88"/>
  <c r="BI87"/>
  <c r="BH87"/>
  <c r="BG87"/>
  <c r="BF87"/>
  <c r="T87"/>
  <c r="R87"/>
  <c r="P87"/>
  <c r="J60"/>
  <c r="J80"/>
  <c r="J79"/>
  <c r="F79"/>
  <c r="F77"/>
  <c r="E75"/>
  <c r="J55"/>
  <c r="J54"/>
  <c r="F54"/>
  <c r="F52"/>
  <c r="E50"/>
  <c r="J18"/>
  <c r="E18"/>
  <c r="F55"/>
  <c r="J17"/>
  <c r="J12"/>
  <c r="J77"/>
  <c r="E7"/>
  <c r="E73"/>
  <c i="4" r="J100"/>
  <c r="J37"/>
  <c r="J36"/>
  <c i="1" r="AY57"/>
  <c i="4" r="J35"/>
  <c i="1" r="AX57"/>
  <c i="4" r="BI113"/>
  <c r="BH113"/>
  <c r="BG113"/>
  <c r="BF113"/>
  <c r="T113"/>
  <c r="T112"/>
  <c r="R113"/>
  <c r="R112"/>
  <c r="P113"/>
  <c r="P112"/>
  <c r="BI111"/>
  <c r="BH111"/>
  <c r="BG111"/>
  <c r="BF111"/>
  <c r="T111"/>
  <c r="R111"/>
  <c r="P111"/>
  <c r="BI110"/>
  <c r="BH110"/>
  <c r="BG110"/>
  <c r="BF110"/>
  <c r="T110"/>
  <c r="R110"/>
  <c r="P110"/>
  <c r="BI106"/>
  <c r="BH106"/>
  <c r="BG106"/>
  <c r="BF106"/>
  <c r="T106"/>
  <c r="R106"/>
  <c r="P106"/>
  <c r="BI105"/>
  <c r="BH105"/>
  <c r="BG105"/>
  <c r="BF105"/>
  <c r="T105"/>
  <c r="R105"/>
  <c r="P105"/>
  <c r="BI104"/>
  <c r="BH104"/>
  <c r="BG104"/>
  <c r="BF104"/>
  <c r="T104"/>
  <c r="R104"/>
  <c r="P104"/>
  <c r="BI102"/>
  <c r="BH102"/>
  <c r="BG102"/>
  <c r="BF102"/>
  <c r="T102"/>
  <c r="T101"/>
  <c r="R102"/>
  <c r="R101"/>
  <c r="P102"/>
  <c r="P101"/>
  <c r="J62"/>
  <c r="BI99"/>
  <c r="BH99"/>
  <c r="BG99"/>
  <c r="BF99"/>
  <c r="T99"/>
  <c r="R99"/>
  <c r="P99"/>
  <c r="BI96"/>
  <c r="BH96"/>
  <c r="BG96"/>
  <c r="BF96"/>
  <c r="T96"/>
  <c r="R96"/>
  <c r="P96"/>
  <c r="BI95"/>
  <c r="BH95"/>
  <c r="BG95"/>
  <c r="BF95"/>
  <c r="T95"/>
  <c r="R95"/>
  <c r="P95"/>
  <c r="BI94"/>
  <c r="BH94"/>
  <c r="BG94"/>
  <c r="BF94"/>
  <c r="T94"/>
  <c r="R94"/>
  <c r="P94"/>
  <c r="BI90"/>
  <c r="BH90"/>
  <c r="BG90"/>
  <c r="BF90"/>
  <c r="T90"/>
  <c r="R90"/>
  <c r="P90"/>
  <c r="BI89"/>
  <c r="BH89"/>
  <c r="BG89"/>
  <c r="BF89"/>
  <c r="T89"/>
  <c r="R89"/>
  <c r="P89"/>
  <c r="J83"/>
  <c r="J82"/>
  <c r="F82"/>
  <c r="F80"/>
  <c r="E78"/>
  <c r="J55"/>
  <c r="J54"/>
  <c r="F54"/>
  <c r="F52"/>
  <c r="E50"/>
  <c r="J18"/>
  <c r="E18"/>
  <c r="F83"/>
  <c r="J17"/>
  <c r="J12"/>
  <c r="J52"/>
  <c r="E7"/>
  <c r="E48"/>
  <c i="3" r="J37"/>
  <c r="J36"/>
  <c i="1" r="AY56"/>
  <c i="3" r="J35"/>
  <c i="1" r="AX56"/>
  <c i="3" r="BI97"/>
  <c r="BH97"/>
  <c r="BG97"/>
  <c r="BF97"/>
  <c r="T97"/>
  <c r="T96"/>
  <c r="R97"/>
  <c r="R96"/>
  <c r="P97"/>
  <c r="P96"/>
  <c r="BI95"/>
  <c r="BH95"/>
  <c r="BG95"/>
  <c r="BF95"/>
  <c r="T95"/>
  <c r="T94"/>
  <c r="R95"/>
  <c r="R94"/>
  <c r="P95"/>
  <c r="P94"/>
  <c r="BI93"/>
  <c r="BH93"/>
  <c r="BG93"/>
  <c r="BF93"/>
  <c r="T93"/>
  <c r="R93"/>
  <c r="P93"/>
  <c r="BI92"/>
  <c r="BH92"/>
  <c r="BG92"/>
  <c r="BF92"/>
  <c r="T92"/>
  <c r="R92"/>
  <c r="P92"/>
  <c r="BI91"/>
  <c r="BH91"/>
  <c r="BG91"/>
  <c r="BF91"/>
  <c r="T91"/>
  <c r="R91"/>
  <c r="P91"/>
  <c r="BI90"/>
  <c r="BH90"/>
  <c r="BG90"/>
  <c r="BF90"/>
  <c r="T90"/>
  <c r="R90"/>
  <c r="P90"/>
  <c r="BI86"/>
  <c r="BH86"/>
  <c r="BG86"/>
  <c r="BF86"/>
  <c r="T86"/>
  <c r="R86"/>
  <c r="P86"/>
  <c r="BI85"/>
  <c r="BH85"/>
  <c r="BG85"/>
  <c r="BF85"/>
  <c r="T85"/>
  <c r="R85"/>
  <c r="P85"/>
  <c r="J80"/>
  <c r="J79"/>
  <c r="F79"/>
  <c r="F77"/>
  <c r="E75"/>
  <c r="J55"/>
  <c r="J54"/>
  <c r="F54"/>
  <c r="F52"/>
  <c r="E50"/>
  <c r="J18"/>
  <c r="E18"/>
  <c r="F55"/>
  <c r="J17"/>
  <c r="J12"/>
  <c r="J77"/>
  <c r="E7"/>
  <c r="E48"/>
  <c i="2" r="J37"/>
  <c r="J36"/>
  <c i="1" r="AY55"/>
  <c i="2" r="J35"/>
  <c i="1" r="AX55"/>
  <c i="2"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BI118"/>
  <c r="BH118"/>
  <c r="BG118"/>
  <c r="BF118"/>
  <c r="T118"/>
  <c r="R118"/>
  <c r="P118"/>
  <c r="BI117"/>
  <c r="BH117"/>
  <c r="BG117"/>
  <c r="BF117"/>
  <c r="T117"/>
  <c r="R117"/>
  <c r="P117"/>
  <c r="BI116"/>
  <c r="BH116"/>
  <c r="BG116"/>
  <c r="BF116"/>
  <c r="T116"/>
  <c r="R116"/>
  <c r="P116"/>
  <c r="BI115"/>
  <c r="BH115"/>
  <c r="BG115"/>
  <c r="BF115"/>
  <c r="T115"/>
  <c r="R115"/>
  <c r="P115"/>
  <c r="BI113"/>
  <c r="BH113"/>
  <c r="BG113"/>
  <c r="BF113"/>
  <c r="T113"/>
  <c r="R113"/>
  <c r="P113"/>
  <c r="BI109"/>
  <c r="BH109"/>
  <c r="BG109"/>
  <c r="BF109"/>
  <c r="T109"/>
  <c r="R109"/>
  <c r="P109"/>
  <c r="BI108"/>
  <c r="BH108"/>
  <c r="BG108"/>
  <c r="BF108"/>
  <c r="T108"/>
  <c r="R108"/>
  <c r="P108"/>
  <c r="BI107"/>
  <c r="BH107"/>
  <c r="BG107"/>
  <c r="BF107"/>
  <c r="T107"/>
  <c r="R107"/>
  <c r="P107"/>
  <c r="BI106"/>
  <c r="BH106"/>
  <c r="BG106"/>
  <c r="BF106"/>
  <c r="T106"/>
  <c r="R106"/>
  <c r="P106"/>
  <c r="BI105"/>
  <c r="BH105"/>
  <c r="BG105"/>
  <c r="BF105"/>
  <c r="T105"/>
  <c r="R105"/>
  <c r="P105"/>
  <c r="BI104"/>
  <c r="BH104"/>
  <c r="BG104"/>
  <c r="BF104"/>
  <c r="T104"/>
  <c r="R104"/>
  <c r="P104"/>
  <c r="BI103"/>
  <c r="BH103"/>
  <c r="BG103"/>
  <c r="BF103"/>
  <c r="T103"/>
  <c r="R103"/>
  <c r="P103"/>
  <c r="BI101"/>
  <c r="BH101"/>
  <c r="BG101"/>
  <c r="BF101"/>
  <c r="T101"/>
  <c r="R101"/>
  <c r="P101"/>
  <c r="BI100"/>
  <c r="BH100"/>
  <c r="BG100"/>
  <c r="BF100"/>
  <c r="T100"/>
  <c r="R100"/>
  <c r="P100"/>
  <c r="BI99"/>
  <c r="BH99"/>
  <c r="BG99"/>
  <c r="BF99"/>
  <c r="T99"/>
  <c r="R99"/>
  <c r="P99"/>
  <c r="BI98"/>
  <c r="BH98"/>
  <c r="BG98"/>
  <c r="BF98"/>
  <c r="T98"/>
  <c r="R98"/>
  <c r="P98"/>
  <c r="BI97"/>
  <c r="BH97"/>
  <c r="BG97"/>
  <c r="BF97"/>
  <c r="T97"/>
  <c r="R97"/>
  <c r="P97"/>
  <c r="BI96"/>
  <c r="BH96"/>
  <c r="BG96"/>
  <c r="BF96"/>
  <c r="T96"/>
  <c r="R96"/>
  <c r="P96"/>
  <c r="BI95"/>
  <c r="BH95"/>
  <c r="BG95"/>
  <c r="BF95"/>
  <c r="T95"/>
  <c r="R95"/>
  <c r="P95"/>
  <c r="BI94"/>
  <c r="BH94"/>
  <c r="BG94"/>
  <c r="BF94"/>
  <c r="T94"/>
  <c r="R94"/>
  <c r="P94"/>
  <c r="BI93"/>
  <c r="BH93"/>
  <c r="BG93"/>
  <c r="BF93"/>
  <c r="T93"/>
  <c r="R93"/>
  <c r="P93"/>
  <c r="BI92"/>
  <c r="BH92"/>
  <c r="BG92"/>
  <c r="BF92"/>
  <c r="T92"/>
  <c r="R92"/>
  <c r="P92"/>
  <c r="BI91"/>
  <c r="BH91"/>
  <c r="BG91"/>
  <c r="BF91"/>
  <c r="T91"/>
  <c r="R91"/>
  <c r="P91"/>
  <c r="BI90"/>
  <c r="BH90"/>
  <c r="BG90"/>
  <c r="BF90"/>
  <c r="T90"/>
  <c r="R90"/>
  <c r="P90"/>
  <c r="BI89"/>
  <c r="BH89"/>
  <c r="BG89"/>
  <c r="BF89"/>
  <c r="T89"/>
  <c r="R89"/>
  <c r="P89"/>
  <c r="BI88"/>
  <c r="BH88"/>
  <c r="BG88"/>
  <c r="BF88"/>
  <c r="T88"/>
  <c r="R88"/>
  <c r="P88"/>
  <c r="BI87"/>
  <c r="BH87"/>
  <c r="BG87"/>
  <c r="BF87"/>
  <c r="T87"/>
  <c r="R87"/>
  <c r="P87"/>
  <c r="BI86"/>
  <c r="BH86"/>
  <c r="BG86"/>
  <c r="BF86"/>
  <c r="T86"/>
  <c r="R86"/>
  <c r="P86"/>
  <c r="BI85"/>
  <c r="BH85"/>
  <c r="BG85"/>
  <c r="BF85"/>
  <c r="T85"/>
  <c r="R85"/>
  <c r="P85"/>
  <c r="BI84"/>
  <c r="BH84"/>
  <c r="BG84"/>
  <c r="BF84"/>
  <c r="T84"/>
  <c r="R84"/>
  <c r="P84"/>
  <c r="J78"/>
  <c r="J77"/>
  <c r="F77"/>
  <c r="F75"/>
  <c r="E73"/>
  <c r="J55"/>
  <c r="J54"/>
  <c r="F54"/>
  <c r="F52"/>
  <c r="E50"/>
  <c r="J18"/>
  <c r="E18"/>
  <c r="F55"/>
  <c r="J17"/>
  <c r="J12"/>
  <c r="J52"/>
  <c r="E7"/>
  <c r="E48"/>
  <c i="1" r="L50"/>
  <c r="AM50"/>
  <c r="AM49"/>
  <c r="L49"/>
  <c r="AM47"/>
  <c r="L47"/>
  <c r="L45"/>
  <c r="L44"/>
  <c i="7" r="J97"/>
  <c r="J93"/>
  <c r="BK90"/>
  <c r="J85"/>
  <c i="6" r="BK109"/>
  <c r="BK108"/>
  <c r="BK103"/>
  <c r="J100"/>
  <c r="BK94"/>
  <c r="BK88"/>
  <c i="5" r="J136"/>
  <c r="J134"/>
  <c r="BK133"/>
  <c r="BK121"/>
  <c r="J119"/>
  <c r="J115"/>
  <c r="J110"/>
  <c r="J103"/>
  <c r="BK97"/>
  <c r="BK93"/>
  <c r="J91"/>
  <c r="BK87"/>
  <c i="4" r="J105"/>
  <c r="BK96"/>
  <c i="3" r="J95"/>
  <c r="BK90"/>
  <c i="2" r="BK121"/>
  <c r="BK109"/>
  <c r="J105"/>
  <c r="BK99"/>
  <c r="J90"/>
  <c r="BK86"/>
  <c i="7" r="J95"/>
  <c r="J91"/>
  <c i="6" r="J111"/>
  <c r="J104"/>
  <c r="BK100"/>
  <c r="J94"/>
  <c i="5" r="BK139"/>
  <c r="J133"/>
  <c r="J123"/>
  <c r="BK118"/>
  <c r="BK108"/>
  <c r="J102"/>
  <c r="BK92"/>
  <c i="4" r="J113"/>
  <c r="BK105"/>
  <c r="J96"/>
  <c i="3" r="BK95"/>
  <c r="J91"/>
  <c i="2" r="BK119"/>
  <c r="J106"/>
  <c r="J103"/>
  <c r="J97"/>
  <c r="J94"/>
  <c r="J93"/>
  <c r="BK90"/>
  <c r="BK84"/>
  <c i="6" r="BK95"/>
  <c i="5" r="BK138"/>
  <c r="J131"/>
  <c r="J129"/>
  <c r="BK125"/>
  <c r="J122"/>
  <c r="BK104"/>
  <c r="BK100"/>
  <c r="J95"/>
  <c r="J89"/>
  <c i="4" r="J104"/>
  <c r="J99"/>
  <c r="BK94"/>
  <c i="3" r="J97"/>
  <c i="2" r="J123"/>
  <c r="J121"/>
  <c r="J117"/>
  <c r="BK115"/>
  <c r="J109"/>
  <c r="BK107"/>
  <c r="J104"/>
  <c r="J101"/>
  <c r="BK97"/>
  <c r="BK94"/>
  <c r="J89"/>
  <c i="1" r="AS54"/>
  <c i="5" r="BK105"/>
  <c r="J100"/>
  <c r="J97"/>
  <c r="BK94"/>
  <c r="BK88"/>
  <c i="4" r="BK99"/>
  <c i="3" r="BK93"/>
  <c i="2" r="J120"/>
  <c r="J115"/>
  <c r="J99"/>
  <c r="BK88"/>
  <c i="7" r="BK95"/>
  <c r="BK92"/>
  <c r="BK91"/>
  <c r="BK86"/>
  <c i="6" r="BK111"/>
  <c r="BK104"/>
  <c r="BK102"/>
  <c r="J98"/>
  <c r="J92"/>
  <c i="5" r="J139"/>
  <c r="BK135"/>
  <c r="J125"/>
  <c r="BK120"/>
  <c r="BK117"/>
  <c r="BK111"/>
  <c r="J107"/>
  <c r="J98"/>
  <c r="J96"/>
  <c r="J92"/>
  <c r="J90"/>
  <c i="4" r="BK106"/>
  <c r="BK102"/>
  <c r="J95"/>
  <c i="3" r="J85"/>
  <c i="2" r="BK120"/>
  <c r="J107"/>
  <c r="BK104"/>
  <c r="J100"/>
  <c r="BK92"/>
  <c r="J88"/>
  <c i="7" r="BK97"/>
  <c r="J92"/>
  <c r="J86"/>
  <c i="6" r="J109"/>
  <c r="J102"/>
  <c r="J95"/>
  <c r="BK92"/>
  <c i="5" r="BK134"/>
  <c r="J121"/>
  <c r="BK110"/>
  <c r="J105"/>
  <c r="BK101"/>
  <c r="J88"/>
  <c i="4" r="J106"/>
  <c r="J102"/>
  <c i="3" r="BK97"/>
  <c r="BK92"/>
  <c i="2" r="BK122"/>
  <c r="J118"/>
  <c r="BK100"/>
  <c r="BK96"/>
  <c r="J85"/>
  <c i="6" r="J88"/>
  <c i="5" r="J135"/>
  <c r="J127"/>
  <c r="BK124"/>
  <c r="J117"/>
  <c r="BK102"/>
  <c r="BK99"/>
  <c r="J93"/>
  <c i="4" r="J110"/>
  <c r="BK95"/>
  <c r="J90"/>
  <c i="3" r="J90"/>
  <c i="2" r="J122"/>
  <c r="BK118"/>
  <c r="J116"/>
  <c r="BK113"/>
  <c r="BK108"/>
  <c r="BK105"/>
  <c r="BK103"/>
  <c r="J98"/>
  <c r="BK95"/>
  <c r="J92"/>
  <c r="BK87"/>
  <c r="J86"/>
  <c i="5" r="J138"/>
  <c r="BK137"/>
  <c r="BK129"/>
  <c r="J124"/>
  <c r="BK119"/>
  <c r="BK115"/>
  <c r="J109"/>
  <c r="BK107"/>
  <c r="J104"/>
  <c r="J99"/>
  <c r="BK95"/>
  <c r="BK90"/>
  <c i="4" r="BK111"/>
  <c r="J94"/>
  <c i="3" r="BK91"/>
  <c i="2" r="J119"/>
  <c r="J113"/>
  <c r="J96"/>
  <c r="J84"/>
  <c i="3" r="BK86"/>
  <c i="2" r="BK106"/>
  <c r="BK101"/>
  <c r="J95"/>
  <c r="BK89"/>
  <c r="J87"/>
  <c i="7" r="BK93"/>
  <c r="J90"/>
  <c r="BK85"/>
  <c i="6" r="J108"/>
  <c r="J103"/>
  <c r="BK98"/>
  <c r="J93"/>
  <c i="5" r="J137"/>
  <c r="BK131"/>
  <c r="BK122"/>
  <c r="J120"/>
  <c r="BK109"/>
  <c r="BK103"/>
  <c r="J94"/>
  <c r="BK91"/>
  <c r="J87"/>
  <c i="4" r="J111"/>
  <c r="BK104"/>
  <c r="BK89"/>
  <c i="3" r="J93"/>
  <c r="J86"/>
  <c i="2" r="J91"/>
  <c i="6" r="BK93"/>
  <c i="5" r="BK136"/>
  <c r="BK127"/>
  <c r="BK123"/>
  <c r="J118"/>
  <c r="J111"/>
  <c r="J108"/>
  <c r="J101"/>
  <c r="BK98"/>
  <c r="BK96"/>
  <c r="BK89"/>
  <c i="4" r="BK110"/>
  <c r="BK90"/>
  <c i="3" r="J92"/>
  <c i="2" r="BK123"/>
  <c r="BK116"/>
  <c r="J108"/>
  <c r="BK93"/>
  <c r="BK85"/>
  <c i="4" r="BK113"/>
  <c r="J89"/>
  <c i="3" r="BK85"/>
  <c i="2" r="BK117"/>
  <c r="BK98"/>
  <c r="BK91"/>
  <c i="6" l="1" r="P107"/>
  <c i="2" r="T83"/>
  <c r="T82"/>
  <c r="T81"/>
  <c i="3" r="R89"/>
  <c r="R84"/>
  <c r="R83"/>
  <c i="4" r="T88"/>
  <c r="P103"/>
  <c r="R109"/>
  <c i="5" r="P86"/>
  <c r="P85"/>
  <c r="BK126"/>
  <c r="J126"/>
  <c r="J63"/>
  <c i="6" r="BK101"/>
  <c r="J101"/>
  <c r="J63"/>
  <c i="2" r="R83"/>
  <c r="R82"/>
  <c r="R81"/>
  <c i="3" r="T89"/>
  <c r="T84"/>
  <c r="T83"/>
  <c i="4" r="BK88"/>
  <c r="J88"/>
  <c r="J61"/>
  <c r="T103"/>
  <c r="P109"/>
  <c i="5" r="BK86"/>
  <c r="BK85"/>
  <c r="J85"/>
  <c r="J61"/>
  <c r="P126"/>
  <c i="2" r="P83"/>
  <c r="P82"/>
  <c r="P81"/>
  <c i="1" r="AU55"/>
  <c i="3" r="BK89"/>
  <c r="J89"/>
  <c r="J61"/>
  <c i="4" r="R88"/>
  <c r="R103"/>
  <c r="T109"/>
  <c i="5" r="R86"/>
  <c r="R85"/>
  <c r="R83"/>
  <c r="R126"/>
  <c i="6" r="P87"/>
  <c r="R87"/>
  <c r="R101"/>
  <c r="BK107"/>
  <c r="J107"/>
  <c r="J64"/>
  <c r="R107"/>
  <c i="2" r="BK83"/>
  <c r="J83"/>
  <c r="J61"/>
  <c i="3" r="P89"/>
  <c r="P84"/>
  <c r="P83"/>
  <c i="1" r="AU56"/>
  <c i="4" r="P88"/>
  <c r="P87"/>
  <c r="P86"/>
  <c i="1" r="AU57"/>
  <c i="4" r="BK103"/>
  <c r="J103"/>
  <c r="J64"/>
  <c r="BK109"/>
  <c r="J109"/>
  <c r="J65"/>
  <c i="5" r="T86"/>
  <c r="T85"/>
  <c r="T83"/>
  <c r="T126"/>
  <c i="6" r="BK87"/>
  <c r="J87"/>
  <c r="J61"/>
  <c r="T87"/>
  <c r="P101"/>
  <c r="T101"/>
  <c r="T107"/>
  <c i="7" r="BK89"/>
  <c r="J89"/>
  <c r="J61"/>
  <c r="P89"/>
  <c r="P84"/>
  <c r="P83"/>
  <c i="1" r="AU60"/>
  <c i="7" r="R89"/>
  <c r="R84"/>
  <c r="R83"/>
  <c r="T89"/>
  <c r="T84"/>
  <c r="T83"/>
  <c i="2" r="E71"/>
  <c r="F78"/>
  <c r="BE86"/>
  <c r="BE90"/>
  <c r="BE92"/>
  <c r="BE94"/>
  <c r="BE100"/>
  <c r="BE103"/>
  <c r="BE104"/>
  <c r="BE105"/>
  <c r="BE106"/>
  <c r="BE123"/>
  <c i="3" r="E73"/>
  <c r="BE86"/>
  <c i="4" r="E76"/>
  <c r="BE95"/>
  <c r="BE102"/>
  <c r="BE104"/>
  <c i="5" r="F80"/>
  <c r="BE91"/>
  <c r="BE92"/>
  <c r="BE102"/>
  <c r="BE117"/>
  <c r="BE120"/>
  <c r="BE121"/>
  <c r="BE131"/>
  <c i="6" r="BE88"/>
  <c i="2" r="BE88"/>
  <c r="BE99"/>
  <c r="BE119"/>
  <c r="BE121"/>
  <c i="3" r="J52"/>
  <c r="BE85"/>
  <c r="BE90"/>
  <c r="BE91"/>
  <c r="BE92"/>
  <c r="BE93"/>
  <c r="BE95"/>
  <c i="4" r="F55"/>
  <c r="J80"/>
  <c r="BE96"/>
  <c r="BE105"/>
  <c r="BE111"/>
  <c i="5" r="J52"/>
  <c r="BE87"/>
  <c r="BE90"/>
  <c r="BE93"/>
  <c r="BE94"/>
  <c r="BE96"/>
  <c r="BE103"/>
  <c r="BE105"/>
  <c r="BE107"/>
  <c r="BE108"/>
  <c r="BE109"/>
  <c r="BE110"/>
  <c r="BE111"/>
  <c r="BE118"/>
  <c r="BE133"/>
  <c r="BE134"/>
  <c r="BE139"/>
  <c i="6" r="J52"/>
  <c r="E75"/>
  <c r="BE92"/>
  <c r="BE93"/>
  <c r="BE94"/>
  <c r="BK110"/>
  <c r="J110"/>
  <c r="J65"/>
  <c i="2" r="J75"/>
  <c r="BE85"/>
  <c r="BE89"/>
  <c r="BE91"/>
  <c r="BE93"/>
  <c r="BE98"/>
  <c r="BE107"/>
  <c r="BE108"/>
  <c r="BE109"/>
  <c r="BE113"/>
  <c r="BE116"/>
  <c r="BE120"/>
  <c i="3" r="F80"/>
  <c r="BE97"/>
  <c r="BK94"/>
  <c r="J94"/>
  <c r="J62"/>
  <c i="4" r="BE90"/>
  <c r="BE106"/>
  <c r="BE113"/>
  <c r="BK101"/>
  <c r="J101"/>
  <c r="J63"/>
  <c i="5" r="BE95"/>
  <c r="BE97"/>
  <c r="BE98"/>
  <c r="BE115"/>
  <c r="BE119"/>
  <c r="BE123"/>
  <c r="BE125"/>
  <c r="BE127"/>
  <c r="BE135"/>
  <c r="BE138"/>
  <c i="6" r="F55"/>
  <c r="BE95"/>
  <c r="BE100"/>
  <c r="BE102"/>
  <c r="BE108"/>
  <c r="BE111"/>
  <c r="BK99"/>
  <c r="J99"/>
  <c r="J62"/>
  <c i="7" r="E48"/>
  <c r="BE91"/>
  <c r="BE93"/>
  <c r="BE95"/>
  <c r="BE97"/>
  <c i="2" r="BE84"/>
  <c r="BE87"/>
  <c r="BE95"/>
  <c r="BE96"/>
  <c r="BE97"/>
  <c r="BE101"/>
  <c r="BE115"/>
  <c r="BE117"/>
  <c r="BE118"/>
  <c r="BE122"/>
  <c i="3" r="BK96"/>
  <c r="J96"/>
  <c r="J63"/>
  <c i="4" r="BE89"/>
  <c r="BE94"/>
  <c r="BE99"/>
  <c r="BE110"/>
  <c r="BK112"/>
  <c r="J112"/>
  <c r="J66"/>
  <c i="5" r="E48"/>
  <c r="BE88"/>
  <c r="BE89"/>
  <c r="BE99"/>
  <c r="BE100"/>
  <c r="BE101"/>
  <c r="BE104"/>
  <c r="BE122"/>
  <c r="BE124"/>
  <c r="BE129"/>
  <c r="BE136"/>
  <c r="BE137"/>
  <c i="6" r="BE98"/>
  <c r="BE103"/>
  <c r="BE104"/>
  <c r="BE109"/>
  <c i="7" r="J52"/>
  <c r="F55"/>
  <c r="BE85"/>
  <c r="BE86"/>
  <c r="BE90"/>
  <c r="BE92"/>
  <c r="BK84"/>
  <c r="J84"/>
  <c r="J60"/>
  <c r="BK94"/>
  <c r="J94"/>
  <c r="J62"/>
  <c r="BK96"/>
  <c r="J96"/>
  <c r="J63"/>
  <c i="3" r="F36"/>
  <c i="1" r="BC56"/>
  <c i="6" r="J34"/>
  <c i="1" r="AW59"/>
  <c i="2" r="F34"/>
  <c i="1" r="BA55"/>
  <c i="7" r="F37"/>
  <c i="1" r="BD60"/>
  <c i="2" r="J34"/>
  <c i="1" r="AW55"/>
  <c i="4" r="F35"/>
  <c i="1" r="BB57"/>
  <c i="4" r="F34"/>
  <c i="1" r="BA57"/>
  <c i="2" r="F35"/>
  <c i="1" r="BB55"/>
  <c i="5" r="F36"/>
  <c i="1" r="BC58"/>
  <c i="6" r="F35"/>
  <c i="1" r="BB59"/>
  <c i="3" r="J34"/>
  <c i="1" r="AW56"/>
  <c i="3" r="F35"/>
  <c i="1" r="BB56"/>
  <c i="3" r="F34"/>
  <c i="1" r="BA56"/>
  <c i="4" r="J34"/>
  <c i="1" r="AW57"/>
  <c i="6" r="F36"/>
  <c i="1" r="BC59"/>
  <c i="5" r="F37"/>
  <c i="1" r="BD58"/>
  <c i="5" r="F34"/>
  <c i="1" r="BA58"/>
  <c i="7" r="F36"/>
  <c i="1" r="BC60"/>
  <c i="4" r="F36"/>
  <c i="1" r="BC57"/>
  <c i="4" r="F37"/>
  <c i="1" r="BD57"/>
  <c i="7" r="J34"/>
  <c i="1" r="AW60"/>
  <c i="6" r="F34"/>
  <c i="1" r="BA59"/>
  <c i="7" r="F34"/>
  <c i="1" r="BA60"/>
  <c i="2" r="F36"/>
  <c i="1" r="BC55"/>
  <c i="5" r="J34"/>
  <c i="1" r="AW58"/>
  <c i="3" r="F37"/>
  <c i="1" r="BD56"/>
  <c i="6" r="F37"/>
  <c i="1" r="BD59"/>
  <c i="7" r="F35"/>
  <c i="1" r="BB60"/>
  <c i="2" r="F37"/>
  <c i="1" r="BD55"/>
  <c i="5" r="F35"/>
  <c i="1" r="BB58"/>
  <c i="6" l="1" r="T86"/>
  <c r="T85"/>
  <c r="R86"/>
  <c r="R85"/>
  <c i="4" r="R87"/>
  <c r="R86"/>
  <c r="T87"/>
  <c r="T86"/>
  <c i="5" r="P83"/>
  <c i="1" r="AU58"/>
  <c i="6" r="P86"/>
  <c r="P85"/>
  <c i="1" r="AU59"/>
  <c i="3" r="BK84"/>
  <c r="J84"/>
  <c r="J60"/>
  <c i="4" r="BK87"/>
  <c r="BK86"/>
  <c r="J86"/>
  <c i="5" r="BK83"/>
  <c r="J83"/>
  <c r="J59"/>
  <c r="J86"/>
  <c r="J62"/>
  <c i="2" r="BK82"/>
  <c r="J82"/>
  <c r="J60"/>
  <c i="6" r="BK86"/>
  <c r="J86"/>
  <c r="J60"/>
  <c i="7" r="BK83"/>
  <c r="J83"/>
  <c r="J59"/>
  <c i="1" r="BC54"/>
  <c r="W32"/>
  <c r="BD54"/>
  <c r="W33"/>
  <c i="6" r="J33"/>
  <c i="1" r="AV59"/>
  <c r="AT59"/>
  <c i="3" r="J33"/>
  <c i="1" r="AV56"/>
  <c r="AT56"/>
  <c r="BA54"/>
  <c r="W30"/>
  <c i="5" r="F33"/>
  <c i="1" r="AZ58"/>
  <c r="BB54"/>
  <c r="W31"/>
  <c i="7" r="J33"/>
  <c i="1" r="AV60"/>
  <c r="AT60"/>
  <c i="3" r="F33"/>
  <c i="1" r="AZ56"/>
  <c i="4" r="F33"/>
  <c i="1" r="AZ57"/>
  <c i="5" r="J33"/>
  <c i="1" r="AV58"/>
  <c r="AT58"/>
  <c i="4" r="J30"/>
  <c i="1" r="AG57"/>
  <c i="4" r="J33"/>
  <c i="1" r="AV57"/>
  <c r="AT57"/>
  <c i="2" r="F33"/>
  <c i="1" r="AZ55"/>
  <c i="7" r="F33"/>
  <c i="1" r="AZ60"/>
  <c i="2" r="J33"/>
  <c i="1" r="AV55"/>
  <c r="AT55"/>
  <c i="6" r="F33"/>
  <c i="1" r="AZ59"/>
  <c i="4" l="1" r="J39"/>
  <c i="2" r="BK81"/>
  <c r="J81"/>
  <c r="J59"/>
  <c i="4" r="J59"/>
  <c i="3" r="BK83"/>
  <c r="J83"/>
  <c r="J59"/>
  <c i="4" r="J87"/>
  <c r="J60"/>
  <c i="6" r="BK85"/>
  <c r="J85"/>
  <c r="J59"/>
  <c i="1" r="AN57"/>
  <c i="5" r="J30"/>
  <c i="1" r="AG58"/>
  <c r="AN58"/>
  <c r="AW54"/>
  <c r="AK30"/>
  <c r="AY54"/>
  <c r="AX54"/>
  <c r="AZ54"/>
  <c r="AV54"/>
  <c r="AK29"/>
  <c r="AU54"/>
  <c i="7" r="J30"/>
  <c i="1" r="AG60"/>
  <c r="AN60"/>
  <c i="5" l="1" r="J39"/>
  <c i="7" r="J39"/>
  <c i="2" r="J30"/>
  <c i="1" r="AG55"/>
  <c r="AN55"/>
  <c r="AT54"/>
  <c i="6" r="J30"/>
  <c i="1" r="AG59"/>
  <c r="AN59"/>
  <c i="3" r="J30"/>
  <c i="1" r="AG56"/>
  <c r="AN56"/>
  <c r="W29"/>
  <c i="2" l="1" r="J39"/>
  <c i="6" r="J39"/>
  <c i="3" r="J39"/>
  <c i="1" r="AG54"/>
  <c r="AK26"/>
  <c r="AK35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<sst xmlns="http://schemas.openxmlformats.org/spreadsheetml/2006/main">
  <si>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</si>
  <si>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</si>
  <si>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</si>
  <si>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</si>
  <si>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</si>
  <si>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{f012efc1-7a69-4771-9932-0b9b84ec7042}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</si>
  <si>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</si>
  <si>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</si>
  <si>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</si>
  <si>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</si>
  <si>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</si>
  <si>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</si>
  <si>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</si>
  <si>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</si>
  <si>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2021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</si>
  <si>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</si>
  <si>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</si>
  <si>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Oprava osvětlení Budišov n.B. a Osoblaha</t>
  </si>
  <si>
    <t>0,1</t>
  </si>
  <si>
    <t>KSO:</t>
  </si>
  <si>
    <t>828 75</t>
  </si>
  <si>
    <t>CC-CZ:</t>
  </si>
  <si>
    <t>22249</t>
  </si>
  <si>
    <t>1</t>
  </si>
  <si>
    <t>Místo:</t>
  </si>
  <si>
    <t>Budišov nad Budišovkou, Osoblaha</t>
  </si>
  <si>
    <t>Datum:</t>
  </si>
  <si>
    <t>14. 5. 2021</t>
  </si>
  <si>
    <t>10</t>
  </si>
  <si>
    <t>CZ-CPV:</t>
  </si>
  <si>
    <t>50225000-8</t>
  </si>
  <si>
    <t>CZ-CPA:</t>
  </si>
  <si>
    <t>42.12.10</t>
  </si>
  <si>
    <t>100</t>
  </si>
  <si>
    <t>Zadavatel:</t>
  </si>
  <si>
    <t>IČ:</t>
  </si>
  <si>
    <t>70994234</t>
  </si>
  <si>
    <t>Správa železnic, státní organizace</t>
  </si>
  <si>
    <t>DIČ:</t>
  </si>
  <si>
    <t>CZ70994234</t>
  </si>
  <si>
    <t>Uchazeč:</t>
  </si>
  <si>
    <t>Vyplň údaj</t>
  </si>
  <si>
    <t>Projektant:</t>
  </si>
  <si>
    <t/>
  </si>
  <si>
    <t>Ing. Jiří Svoboda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</si>
  <si>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</si>
  <si>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</si>
  <si>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</si>
  <si>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https://podminky.urs.cz.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</si>
  <si>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</si>
  <si>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</si>
  <si>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</si>
  <si>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</si>
  <si>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</si>
  <si>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</si>
  <si>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</si>
  <si>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</si>
  <si>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</si>
  <si>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</si>
  <si>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</si>
  <si>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</si>
  <si>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</si>
  <si>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</si>
  <si>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</si>
  <si>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</si>
  <si>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</si>
  <si>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</si>
  <si>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</si>
  <si>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</si>
  <si>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</si>
  <si>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</si>
  <si>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</si>
  <si>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</si>
  <si>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</si>
  <si>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</si>
  <si>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</si>
  <si>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</si>
  <si>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</si>
  <si>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</si>
  <si>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</si>
  <si>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</si>
  <si>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</si>
  <si>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</si>
  <si>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</si>
  <si>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</si>
  <si>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</si>
  <si>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</si>
  <si>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</si>
  <si>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SO02</t>
  </si>
  <si>
    <t>Oprava osvětlení dD3 Budišov nad Budišovkou</t>
  </si>
  <si>
    <t>STA</t>
  </si>
  <si>
    <t>{9f2012d0-eb3e-4831-a1a6-5fa628064588}</t>
  </si>
  <si>
    <t>2</t>
  </si>
  <si>
    <t>SO02 VRN</t>
  </si>
  <si>
    <t>Vedlejší rozpočtové náklady</t>
  </si>
  <si>
    <t>VON</t>
  </si>
  <si>
    <t>{42648c4e-0649-453b-9937-8ac52cfd7a28}</t>
  </si>
  <si>
    <t>SO02- ZP</t>
  </si>
  <si>
    <t>Zemní práce</t>
  </si>
  <si>
    <t>{e769530e-7d1c-48d9-a0a4-98e04d0392c6}</t>
  </si>
  <si>
    <t>SO04</t>
  </si>
  <si>
    <t xml:space="preserve">Oprava osvětlení dD3 Osoblaha </t>
  </si>
  <si>
    <t>{8aae91dc-9c67-4aec-8e3f-e1808a0af85c}</t>
  </si>
  <si>
    <t>SO04 - ZP</t>
  </si>
  <si>
    <t>{34f9d674-9939-47ee-a292-187f9bb86f40}</t>
  </si>
  <si>
    <t>SO04 VRN</t>
  </si>
  <si>
    <t>{29df65a9-8e48-4aaf-a702-d68ccd6ed393}</t>
  </si>
  <si>
    <t>KRYCÍ LIST SOUPISU PRACÍ</t>
  </si>
  <si>
    <t>Objekt:</t>
  </si>
  <si>
    <t>SO02 - Oprava osvětlení dD3 Budišov nad Budišovkou</t>
  </si>
  <si>
    <t>Budišov nad Budišovkou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</si>
  <si>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</si>
  <si>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REKAPITULACE ČLENĚNÍ SOUPISU PRACÍ</t>
  </si>
  <si>
    <t>Kód dílu - Popis</t>
  </si>
  <si>
    <t>Cena celkem [CZK]</t>
  </si>
  <si>
    <t>-1</t>
  </si>
  <si>
    <t>N00 - Osvětlení</t>
  </si>
  <si>
    <t xml:space="preserve">    N01 - Nepojmenovaný díl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</si>
  <si>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</si>
  <si>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</si>
  <si>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</si>
  <si>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</si>
  <si>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</si>
  <si>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</si>
  <si>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</si>
  <si>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</si>
  <si>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</si>
  <si>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</si>
  <si>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</si>
  <si>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</si>
  <si>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</si>
  <si>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N00</t>
  </si>
  <si>
    <t>Osvětlení</t>
  </si>
  <si>
    <t>4</t>
  </si>
  <si>
    <t>ROZPOCET</t>
  </si>
  <si>
    <t>N01</t>
  </si>
  <si>
    <t>Nepojmenovaný díl</t>
  </si>
  <si>
    <t>M</t>
  </si>
  <si>
    <t>7491100200</t>
  </si>
  <si>
    <t xml:space="preserve">Trubková vedení Ohebné elektroinstalační trubky KOPOFLEX  63 rudá</t>
  </si>
  <si>
    <t>m</t>
  </si>
  <si>
    <t>Sborník UOŽI 01 2021</t>
  </si>
  <si>
    <t>512</t>
  </si>
  <si>
    <t>432619657</t>
  </si>
  <si>
    <t>K</t>
  </si>
  <si>
    <t>7491151040</t>
  </si>
  <si>
    <t>Montáž trubek ohebných elektroinstalačních ochranných z tvrdého PE uložených pevně, průměru do 100 mm - včetně naznačení trasy, rozměření, řezání trubek, kladení, osazení, zajištění a upevnění</t>
  </si>
  <si>
    <t>1168132538</t>
  </si>
  <si>
    <t>3</t>
  </si>
  <si>
    <t>7593505134</t>
  </si>
  <si>
    <t>Zakrytí kabelu resp. trubek výstražnou folií (bez folie)</t>
  </si>
  <si>
    <t>-596119378</t>
  </si>
  <si>
    <t>7593500609</t>
  </si>
  <si>
    <t>Trasy kabelového vedení Kabelové krycí desky a pásy Fólie výstražná červená š. 34cm (HM0673909992034)</t>
  </si>
  <si>
    <t>128</t>
  </si>
  <si>
    <t>-1470850894</t>
  </si>
  <si>
    <t>5</t>
  </si>
  <si>
    <t>7492751022</t>
  </si>
  <si>
    <t>Montáž ukončení kabelů nn v rozvaděči nebo na přístroji izolovaných s označením 2 - 5-ti žílových do 25 mm2 - montáž kabelové koncovky nebo záklopky včetně odizolování pláště a izolace žil kabelu, ukončení žil v rozvaděči, upevnění kabelových ok, roz. trubice, zakončení stínění apod.</t>
  </si>
  <si>
    <t>kus</t>
  </si>
  <si>
    <t>64</t>
  </si>
  <si>
    <t>-120841825</t>
  </si>
  <si>
    <t>6</t>
  </si>
  <si>
    <t>7491652010</t>
  </si>
  <si>
    <t>Montáž vnějšího uzemnění uzemňovacích vodičů v zemi z pozinkované oceli (FeZn) do 120 mm2 - uzemňovacího vedení v zemní kynetě, případně v chráničce odvinutí vodiče ze svitku a oddělení příslušné délky, tvarování pásku, spojování. Neobsahuje výkop a zához kabelové kynety a chráničku</t>
  </si>
  <si>
    <t>1801030642</t>
  </si>
  <si>
    <t>7</t>
  </si>
  <si>
    <t>7491600180</t>
  </si>
  <si>
    <t>Uzemnění Vnější Uzemňovací vedení v zemi, páskem FeZn do 120 mm2</t>
  </si>
  <si>
    <t>-1444474439</t>
  </si>
  <si>
    <t>8</t>
  </si>
  <si>
    <t>7492554010</t>
  </si>
  <si>
    <t>Montáž kabelů 4- a 5-žílových Cu do 16 mm2 - uložení do země, chráničky, na rošty, pod omítku apod.</t>
  </si>
  <si>
    <t>-1913164417</t>
  </si>
  <si>
    <t>9</t>
  </si>
  <si>
    <t>7492502030</t>
  </si>
  <si>
    <t>Kabely, vodiče, šňůry Cu - nn Kabel silový 4 a 5-žílový Cu, plastová izolace CYKY 5J6 (5Cx6)</t>
  </si>
  <si>
    <t>-744756479</t>
  </si>
  <si>
    <t>7492756020</t>
  </si>
  <si>
    <t>Pomocné práce pro montáž kabelů montáž označovacího štítku na kabel</t>
  </si>
  <si>
    <t>1203757275</t>
  </si>
  <si>
    <t>11</t>
  </si>
  <si>
    <t>7492400460</t>
  </si>
  <si>
    <t>Kabely, vodiče - vn Kabely nad 22kV Označovací štítek na kabel (100 ks)</t>
  </si>
  <si>
    <t>sada</t>
  </si>
  <si>
    <t>-1717846299</t>
  </si>
  <si>
    <t>12</t>
  </si>
  <si>
    <t>7492756030</t>
  </si>
  <si>
    <t>Pomocné práce pro montáž kabelů vyhledání stávajících kabelů ( měření, sonda ) - v obvodu žel. stanice nebo na na trati včetně provedení sondy</t>
  </si>
  <si>
    <t>-2033905304</t>
  </si>
  <si>
    <t>13</t>
  </si>
  <si>
    <t>7493151010</t>
  </si>
  <si>
    <t>Montáž osvětlovacích stožárů včetně výstroje sklopných výšky do 12 m - včetně připojovací svorkovnice pro 2x svítidla, kabelového vedení ke svítidlům a veškerého příslušenství. Neobsahuje základovou konstrukci a montáž svítidla</t>
  </si>
  <si>
    <t>1186814881</t>
  </si>
  <si>
    <t>14</t>
  </si>
  <si>
    <t>7493100060</t>
  </si>
  <si>
    <t>Venkovní osvětlení Osvětlovací stožáry sklopné výšky od 10 do 12 m, žárově zinkovaný, vč. výstroje, stožár nesmí mít dvířka (z důvodu neoprávněného vstupu)</t>
  </si>
  <si>
    <t>437743921</t>
  </si>
  <si>
    <t>7493152010</t>
  </si>
  <si>
    <t>Montáž ocelových výložníků pro osvětlovací stožáry na sloup nebo stěnu výšky do 6 m jednoramenných - včetně veškerého příslušenství a výstroje</t>
  </si>
  <si>
    <t>-920075237</t>
  </si>
  <si>
    <t>16</t>
  </si>
  <si>
    <t>7493100540</t>
  </si>
  <si>
    <t>Venkovní osvětlení Výložníky pro osvětlovací stožáry PR6 -10/S Příruba na sloup RLH12 prům. 60 mm</t>
  </si>
  <si>
    <t>1021072304</t>
  </si>
  <si>
    <t>17</t>
  </si>
  <si>
    <t>7493152530</t>
  </si>
  <si>
    <t>Montáž svítidla pro železnici na sklopný stožár - kompletace a montáž včetně "superlife" světelného zdroje, elektronického předřadníku a připojení kabelu</t>
  </si>
  <si>
    <t>-1531164679</t>
  </si>
  <si>
    <t>18</t>
  </si>
  <si>
    <t>7493100680</t>
  </si>
  <si>
    <t>Venkovní osvětlení Svítidla pro železnici LED svítidlo o příkonu 101 - 200 W určené pro osvětlení venkovních prostor veřejnosti přístupných (nástupiště, přechody kolejiště) na ŽDC.</t>
  </si>
  <si>
    <t>-1462253858</t>
  </si>
  <si>
    <t>P</t>
  </si>
  <si>
    <t xml:space="preserve">Poznámka k položce:_x000d_
Svítidlo opatřeno difuzorem z plochého tvrzeného skla s minimální pevností IK 6 a vyšší; teplotní ochrana svítidla (LED modulu i předřadníku); chlazení zajištěno pasivními chladiči;  tělo (horní, dolní kryt, příruba….) svítidlo vyrobené z tepelně vodivého materiálu z důvodu pasivního chlazení, el. předřadník musí zajišťovat konstantní světelný tok po celou dobu životnosti modulu LED. Svítidlo určeno pro osvětlení otevřených nástupišť.</t>
  </si>
  <si>
    <t>19</t>
  </si>
  <si>
    <t>7493155010</t>
  </si>
  <si>
    <t>Montáž elektrovýzbroje stožárů do 4 okruhů - včetně kabelového propojení se svítidlem, instalace rozvodnice do stožáru</t>
  </si>
  <si>
    <t>-1677902072</t>
  </si>
  <si>
    <t>20</t>
  </si>
  <si>
    <t>7492501772</t>
  </si>
  <si>
    <t>Kabely, vodiče, šňůry Cu - nn Kabel silový 2 a 3-žílový Cu, plastová izolace kabel H07RN-F-X 3x2,5 mm2</t>
  </si>
  <si>
    <t>365292648</t>
  </si>
  <si>
    <t>7493102090</t>
  </si>
  <si>
    <t>Venkovní osvětlení Elektrovýzbroje stožárů a stožárové rozvodnice Stožárová svorkovnice EK 223 / Jistící skříň, k umístění vně stožáru, krytí IP 54, stupeň ochrany: ll, rozměry: šířka - 120 mm, hloubka - 100 mm, výška - 400 mm</t>
  </si>
  <si>
    <t>1971145126</t>
  </si>
  <si>
    <t>22</t>
  </si>
  <si>
    <t>7493171012</t>
  </si>
  <si>
    <t>Demontáž osvětlovacích stožárů výšky přes 6 do 14 m - včetně veškeré elektrovýzbroje (svítidla, kabely, rozvodnice)</t>
  </si>
  <si>
    <t>-2060782057</t>
  </si>
  <si>
    <t>23</t>
  </si>
  <si>
    <t>7493172010</t>
  </si>
  <si>
    <t>Demontáž osvětlovací věže trubkové do výšky 25 m - včetně veškeré elektrovýzbroje (svítidla, kabely, rozvodnice)</t>
  </si>
  <si>
    <t>-1993205985</t>
  </si>
  <si>
    <t>24</t>
  </si>
  <si>
    <t>7493174015</t>
  </si>
  <si>
    <t>Demontáž svítidel z osvětlovacího stožáru, osvětlovací věže nebo brány trakčního vedení</t>
  </si>
  <si>
    <t>-631440755</t>
  </si>
  <si>
    <t>25</t>
  </si>
  <si>
    <t>7497150520</t>
  </si>
  <si>
    <t>Zhotovení základu trakčního vedení včetně geodet. bodu, vytyčení a sondy, výkop zemina tř. 2 až 4 těženého - obsahuje výkop v zemině třídy 2-4, zřízení a odstranění pažení a bednění, betonáž, montáže svorníkového koše, montáž základní technologické výztuže, montáž kovaných svorníků nebo provedení dutiny pro upevnění stožáru trakčního vedení</t>
  </si>
  <si>
    <t>m3</t>
  </si>
  <si>
    <t>-786532859</t>
  </si>
  <si>
    <t>Poznámka k položce:_x000d_
Základ osvětlovacího stožáru</t>
  </si>
  <si>
    <t>VV</t>
  </si>
  <si>
    <t>(0,8*0,8*1,25)*14</t>
  </si>
  <si>
    <t>Součet</t>
  </si>
  <si>
    <t>26</t>
  </si>
  <si>
    <t>7497100030</t>
  </si>
  <si>
    <t xml:space="preserve">Základy trakčního vedení  Těžený základ TV  - materiál</t>
  </si>
  <si>
    <t>-1493470893</t>
  </si>
  <si>
    <t>27</t>
  </si>
  <si>
    <t>7498150520</t>
  </si>
  <si>
    <t>Vyhotovení výchozí revizní zprávy pro opravné práce pro objem investičních nákladů přes 500 000 do 1 000 000 Kč - celková prohlídka zařízení provozního souboru nebo stavebního objektu včetně měření, zkoušek zařízení tohoto provozního souboru nebo stavebního objektu revizním technikem na zařízení podle požadavku ČSN, včetně hodnocení a vyhotovení celkové revizní zprávy</t>
  </si>
  <si>
    <t>-738504934</t>
  </si>
  <si>
    <t>28</t>
  </si>
  <si>
    <t>7498457010</t>
  </si>
  <si>
    <t>Měření intenzity osvětlení instalovaného v rozsahu 1 000 m2 zjišťované plochy - měření intenzity umělého osvětlení v rozsahu tohoto SO dle ČSN EN 12464-1/2 včetně vyhotovení protokolu</t>
  </si>
  <si>
    <t>-1709037396</t>
  </si>
  <si>
    <t>29</t>
  </si>
  <si>
    <t>7498151020</t>
  </si>
  <si>
    <t>Provedení technické prohlídky a zkoušky na silnoproudém zařízení, zařízení TV, zařízení NS, transformoven, EPZ pro opravné práce pro objem investičních nákladů přes 500 000 do 1 000 000 Kč - celková prohlídka zařízení provozního souboru nebo stavebního objektu včetně měření, zařízení tohoto provozního souboru nebo stavebního objektu právnickou osobou na zařízení podle požadavku ČSN, včetně hodnocení a vyhotovení protokolu</t>
  </si>
  <si>
    <t>1954797235</t>
  </si>
  <si>
    <t>30</t>
  </si>
  <si>
    <t>7498351010</t>
  </si>
  <si>
    <t>Vydání průkazu způsobilosti pro funkční celek, provizorní stav - vyhotovení dokladu o silnoproudých zařízeních a vydání průkazu způsobilosti</t>
  </si>
  <si>
    <t>176446211</t>
  </si>
  <si>
    <t>31</t>
  </si>
  <si>
    <t>7499151010</t>
  </si>
  <si>
    <t>Dokončovací práce na elektrickém zařízení - uvádění zařízení do provozu, drobné montážní práce v rozvaděčích, koordinaci se zhotoviteli souvisejících zařízení apod.</t>
  </si>
  <si>
    <t>hod</t>
  </si>
  <si>
    <t>1115344233</t>
  </si>
  <si>
    <t>32</t>
  </si>
  <si>
    <t>7499151020</t>
  </si>
  <si>
    <t>Dokončovací práce úprava zapojení stávajících kabelových skříní/rozvaděčů - provedení provizorních úprav zapojení stávajících kabelových skříní nebo rozvaděčů v průběhu výstavby (pro montáž nových i provizorních kabelů, drobné úpravy výstroje apod.) mechanizmy</t>
  </si>
  <si>
    <t>-345628905</t>
  </si>
  <si>
    <t>33</t>
  </si>
  <si>
    <t>7499151040</t>
  </si>
  <si>
    <t>Dokončovací práce zaškolení obsluhy - seznámení obsluhy s funkcemi zařízení včetně odevzdání dokumentace skutečného provedení</t>
  </si>
  <si>
    <t>483978146</t>
  </si>
  <si>
    <t>34</t>
  </si>
  <si>
    <t>7830010003R</t>
  </si>
  <si>
    <t>Přidružené výkony k elektropracím Zhotovení povrchové úpravy nátěrem bezpečnostních pruhů na osvětlovací stožár nebo věž</t>
  </si>
  <si>
    <t>420161927</t>
  </si>
  <si>
    <t>35</t>
  </si>
  <si>
    <t>7499700390</t>
  </si>
  <si>
    <t xml:space="preserve">Nátěry trakčního vedení  Barva a řed. pro bezpečnostní černožluté pruhy na podpěře TV</t>
  </si>
  <si>
    <t>1651843582</t>
  </si>
  <si>
    <t>SO02 VRN - Vedlejší rozpočtové náklady</t>
  </si>
  <si>
    <t xml:space="preserve">VRN -  Vedlejší rozpočtové náklady</t>
  </si>
  <si>
    <t xml:space="preserve">    VRN1 -  Průzkumné, geodetické a projektové práce</t>
  </si>
  <si>
    <t xml:space="preserve">    VRN2 - Příprava staveniště</t>
  </si>
  <si>
    <t xml:space="preserve">    VRN3 - Zařízení staveniště</t>
  </si>
  <si>
    <t>VRN</t>
  </si>
  <si>
    <t xml:space="preserve"> Vedlejší rozpočtové náklady</t>
  </si>
  <si>
    <t>9901000500</t>
  </si>
  <si>
    <t>Doprava obousměrná (např. dodávek z vlastních zásob zhotovitele nebo objednatele nebo výzisku) mechanizací o nosnosti do 3,5 t elektrosoučástek, montážního materiálu, kameniva, písku, dlažebních kostek, suti, atd. do 60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</si>
  <si>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786130470</t>
  </si>
  <si>
    <t>9902200500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</si>
  <si>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60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</si>
  <si>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t</t>
  </si>
  <si>
    <t>-50895029</t>
  </si>
  <si>
    <t>5*0,2</t>
  </si>
  <si>
    <t>VRN1</t>
  </si>
  <si>
    <t xml:space="preserve"> Průzkumné, geodetické a projektové práce</t>
  </si>
  <si>
    <t>022101001</t>
  </si>
  <si>
    <t>Geodetické práce Geodetické práce před opravou</t>
  </si>
  <si>
    <t>%</t>
  </si>
  <si>
    <t>1024</t>
  </si>
  <si>
    <t>1732210183</t>
  </si>
  <si>
    <t>022101011</t>
  </si>
  <si>
    <t>Geodetické práce Geodetické práce v průběhu opravy</t>
  </si>
  <si>
    <t>-3151805</t>
  </si>
  <si>
    <t>022101021</t>
  </si>
  <si>
    <t>Geodetické práce Geodetické práce po ukončení opravy</t>
  </si>
  <si>
    <t>-378977475</t>
  </si>
  <si>
    <t>023101001</t>
  </si>
  <si>
    <t>Projektové práce Projektové práce v rozsahu ZRN (vyjma dále jmenované práce) do 1 mil. Kč</t>
  </si>
  <si>
    <t>-1816459228</t>
  </si>
  <si>
    <t>VRN2</t>
  </si>
  <si>
    <t>Příprava staveniště</t>
  </si>
  <si>
    <t>024101401</t>
  </si>
  <si>
    <t>Inženýrská činnost koordinační a kompletační činnost</t>
  </si>
  <si>
    <t>2128026024</t>
  </si>
  <si>
    <t>VRN3</t>
  </si>
  <si>
    <t>Zařízení staveniště</t>
  </si>
  <si>
    <t>031111011</t>
  </si>
  <si>
    <t>Zařízení a vybavení staveniště pro jmenované práce stavební část (budovy)</t>
  </si>
  <si>
    <t>1350660376</t>
  </si>
  <si>
    <t>SO02- ZP - Zemní práce</t>
  </si>
  <si>
    <t>HSV - Práce a dodávky HSV</t>
  </si>
  <si>
    <t xml:space="preserve">    1 - Zemní práce</t>
  </si>
  <si>
    <t xml:space="preserve">    2 - Zakládání</t>
  </si>
  <si>
    <t xml:space="preserve">    5 - Komunikace pozemní</t>
  </si>
  <si>
    <t xml:space="preserve">    9 - Ostatní konstrukce a práce-bourání</t>
  </si>
  <si>
    <t xml:space="preserve">    997 - Přesun sutě</t>
  </si>
  <si>
    <t xml:space="preserve">    998 - Přesun hmot</t>
  </si>
  <si>
    <t>HSV</t>
  </si>
  <si>
    <t>Práce a dodávky HSV</t>
  </si>
  <si>
    <t>132312601</t>
  </si>
  <si>
    <t>Hloubení rýh vedle kolejí šířky do 800 mm ručně zapažených i nezapažených, hloubky do 1,5 m objemu do 2 m3 v hornině třídy těžitelnosti II skupiny 4</t>
  </si>
  <si>
    <t>CS ÚRS 2021 01</t>
  </si>
  <si>
    <t>-1797187467</t>
  </si>
  <si>
    <t>174102101</t>
  </si>
  <si>
    <t>Zásyp sypaninou z jakékoliv horniny při překopech inženýrských sítí strojně objemu do 30 m3 s uložením výkopku ve vrstvách se zhutněním jam, šachet, rýh nebo kolem objektů v těchto vykopávkách</t>
  </si>
  <si>
    <t>826966</t>
  </si>
  <si>
    <t>(0,35*2)*10</t>
  </si>
  <si>
    <t>(0,35*0,8)*250</t>
  </si>
  <si>
    <t>162211221</t>
  </si>
  <si>
    <t>Vodorovné přemístění výkopku nebo sypaniny nošením s vyprázdněním nádoby na hromady nebo do dopravního prostředku na vzdálenost do 10 m z horniny třídy těžitelnosti III, skupiny 6 a 7</t>
  </si>
  <si>
    <t>-330986601</t>
  </si>
  <si>
    <t>167102111</t>
  </si>
  <si>
    <t>Nakládání drnu ze skládky</t>
  </si>
  <si>
    <t>m2</t>
  </si>
  <si>
    <t>-937705396</t>
  </si>
  <si>
    <t>171201201</t>
  </si>
  <si>
    <t>Uložení sypaniny na skládky nebo meziskládky bez hutnění s upravením uložené sypaniny do předepsaného tvaru</t>
  </si>
  <si>
    <t>497547797</t>
  </si>
  <si>
    <t>(0,8*0,8*1,250)*14</t>
  </si>
  <si>
    <t>171201221</t>
  </si>
  <si>
    <t>Poplatek za uložení stavebního odpadu na skládce (skládkovné) zeminy a kamení zatříděného do Katalogu odpadů pod kódem 17 05 04</t>
  </si>
  <si>
    <t>-1591058046</t>
  </si>
  <si>
    <t>Zakládání</t>
  </si>
  <si>
    <t>Komunikace pozemní</t>
  </si>
  <si>
    <t>513521115</t>
  </si>
  <si>
    <t>Souvislé čištění kolejového lože koleje s rozdělením pražců typ c</t>
  </si>
  <si>
    <t>1585379743</t>
  </si>
  <si>
    <t>Ostatní konstrukce a práce-bourání</t>
  </si>
  <si>
    <t>213141111</t>
  </si>
  <si>
    <t>Zřízení vrstvy z geotextilie filtrační, separační, odvodňovací, ochranné, výztužné nebo protierozní v rovině nebo ve sklonu do 1:5, šířky do 3 m</t>
  </si>
  <si>
    <t>838140123</t>
  </si>
  <si>
    <t>922501116</t>
  </si>
  <si>
    <t>Drážní stezka mezi kolejemi ve stanicích a podél kolejí ve stanicích a na trati z drti kamenné se zhutněním vrstvy 80 mm</t>
  </si>
  <si>
    <t>1516599581</t>
  </si>
  <si>
    <t>981511116</t>
  </si>
  <si>
    <t>Demolice konstrukcí objektů postupným rozebíráním konstrukcí z betonu prostého</t>
  </si>
  <si>
    <t>1955181794</t>
  </si>
  <si>
    <t>(1,2*1,2*0,5)*9</t>
  </si>
  <si>
    <t>997</t>
  </si>
  <si>
    <t>Přesun sutě</t>
  </si>
  <si>
    <t>997006512</t>
  </si>
  <si>
    <t>Vodorovná doprava suti na skládku s naložením na dopravní prostředek a složením přes 100 m do 1 km</t>
  </si>
  <si>
    <t>-478557944</t>
  </si>
  <si>
    <t>997006519</t>
  </si>
  <si>
    <t>Vodorovná doprava suti na skládku s naložením na dopravní prostředek a složením Příplatek k ceně za každý další i započatý 1 km</t>
  </si>
  <si>
    <t>-2076693022</t>
  </si>
  <si>
    <t>998</t>
  </si>
  <si>
    <t>Přesun hmot</t>
  </si>
  <si>
    <t>998241021</t>
  </si>
  <si>
    <t>Přesun hmot pro dráhy kolejové jakéhokoliv rozsahu dopravní vzdálenost do 5 000 m</t>
  </si>
  <si>
    <t>-569041786</t>
  </si>
  <si>
    <t xml:space="preserve">SO04 - Oprava osvětlení dD3 Osoblaha </t>
  </si>
  <si>
    <t>Osoblaha</t>
  </si>
  <si>
    <t>OST - Ostatní</t>
  </si>
  <si>
    <t>881939733</t>
  </si>
  <si>
    <t>976055874</t>
  </si>
  <si>
    <t>764207741</t>
  </si>
  <si>
    <t>-480840781</t>
  </si>
  <si>
    <t>529055890</t>
  </si>
  <si>
    <t>-1403843913</t>
  </si>
  <si>
    <t>5307201</t>
  </si>
  <si>
    <t>7492502020</t>
  </si>
  <si>
    <t>Kabely, vodiče, šňůry Cu - nn Kabel silový 4 a 5-žílový Cu, plastová izolace CYKY 5J4 (5Cx4)</t>
  </si>
  <si>
    <t>-1978630947</t>
  </si>
  <si>
    <t>1261044269</t>
  </si>
  <si>
    <t>-1114997861</t>
  </si>
  <si>
    <t>-1133518667</t>
  </si>
  <si>
    <t>-981040823</t>
  </si>
  <si>
    <t>2104738126</t>
  </si>
  <si>
    <t>1938363110</t>
  </si>
  <si>
    <t>1315364556</t>
  </si>
  <si>
    <t>-1156575972</t>
  </si>
  <si>
    <t>-126273608</t>
  </si>
  <si>
    <t>464539001</t>
  </si>
  <si>
    <t>7493100660</t>
  </si>
  <si>
    <t>Venkovní osvětlení Svítidla pro železnici LED svítidlo o příkonu 36 - 55 W určené pro osvětlení venkovních prostor veřejnosti přístupných (nástupiště, přechody kolejiště) na ŽDC.</t>
  </si>
  <si>
    <t>1477658247</t>
  </si>
  <si>
    <t xml:space="preserve">Poznámka k položce:_x000d_
LED svítidlo o příkonu 36 - 55 W určené pro osvětlení venkovních prostor veřejnosti přístupných (nástupiště, přechody kolejiště) na ŽDC. Svítidlo opatřeno difuzorem z plochého tvrzeného skla s minimální pevností IK 6 a vyšší; teplotní ochrana svítidla (LED modulu i předřadníku); chlazení zajištěno pasivními chladiči;  tělo (horní, dolní kryt, příruba….) svítidlo vyrobené z tepelně vodivého materiálu z důvodu pasivního chlazení, el. předřadník musí zajišťovat konstantní světelný tok po celou dobu životnosti modulu LED. Svítidlo určeno pro osvětlení otevřených nástupišť.
</t>
  </si>
  <si>
    <t>208233151</t>
  </si>
  <si>
    <t>-1727928698</t>
  </si>
  <si>
    <t>-760705510</t>
  </si>
  <si>
    <t>-333388217</t>
  </si>
  <si>
    <t>-2075564178</t>
  </si>
  <si>
    <t>(0,8*0,8*1,25)*13</t>
  </si>
  <si>
    <t>522568526</t>
  </si>
  <si>
    <t>-687177956</t>
  </si>
  <si>
    <t>489176563</t>
  </si>
  <si>
    <t>1886459265</t>
  </si>
  <si>
    <t>-752058899</t>
  </si>
  <si>
    <t>-524351311</t>
  </si>
  <si>
    <t>-1824156153</t>
  </si>
  <si>
    <t>1339311979</t>
  </si>
  <si>
    <t>7830010003-R</t>
  </si>
  <si>
    <t>Zhotovení povrchové úpravy nátěrem bezpečnostních pruhů na osvětlovací stožár nebo věž</t>
  </si>
  <si>
    <t>222671741</t>
  </si>
  <si>
    <t>-265940130</t>
  </si>
  <si>
    <t>OST</t>
  </si>
  <si>
    <t>Ostatní</t>
  </si>
  <si>
    <t>7493156010</t>
  </si>
  <si>
    <t>Montáž rozvaděče pro napájení osvětlení železničních prostranství do 8 kusů 3-f vývodů - do terénu nebo rozvodny včetně elektrovýzbroje</t>
  </si>
  <si>
    <t>1257655756</t>
  </si>
  <si>
    <t>Poznámka k položce:_x000d_
Rozvaděč + RO</t>
  </si>
  <si>
    <t>36</t>
  </si>
  <si>
    <t>7493102280</t>
  </si>
  <si>
    <t>Venkovní osvětlení Rozvaděče pro napájení veřejného osvětlení do 6ks 3-f větví</t>
  </si>
  <si>
    <t>-1707472460</t>
  </si>
  <si>
    <t>Poznámka k položce:_x000d_
Rozvaděč +RO</t>
  </si>
  <si>
    <t>37</t>
  </si>
  <si>
    <t>7493655015</t>
  </si>
  <si>
    <t>Montáž skříní elektroměrových venkovních pro přímé měření do 80 A pro připojení kabelů do 16 mm2 jednosazbové, včetně jističe do 80 A kompaktní pilíř - včetně elektrovýzbroje, neobsahuje cenu za zemní práce</t>
  </si>
  <si>
    <t>-1604415375</t>
  </si>
  <si>
    <t>Poznámka k položce:_x000d_
Rozvaděč +RE</t>
  </si>
  <si>
    <t>38</t>
  </si>
  <si>
    <t>7493600830</t>
  </si>
  <si>
    <t>Kabelové a zásuvkové skříně, elektroměrové rozvaděče Skříně elektroměrové pro přímé měření Rozváděč pro jednosazbový třífázový elektroměr do 80A kompaktní pilíř včetně základu</t>
  </si>
  <si>
    <t>588158984</t>
  </si>
  <si>
    <t>39</t>
  </si>
  <si>
    <t>7494758025</t>
  </si>
  <si>
    <t>Montáž ostatních zařízení rozvaděčů nn obal na výkresy do rozvaděče - do rozvaděče nebo skříně</t>
  </si>
  <si>
    <t>-969293233</t>
  </si>
  <si>
    <t>40</t>
  </si>
  <si>
    <t>9901000700</t>
  </si>
  <si>
    <t>Doprava obousměrná (např. dodávek z vlastních zásob zhotovitele nebo objednatele nebo výzisku) mechanizací o nosnosti do 3,5 t elektrosoučástek, montážního materiálu, kameniva, písku, dlažebních kostek, suti, atd. do 100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</si>
  <si>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-2045840583</t>
  </si>
  <si>
    <t>41</t>
  </si>
  <si>
    <t>9902900100</t>
  </si>
  <si>
    <t>Naložení sypanin, drobného kusového materiálu, suti Poznámka: 1. Ceny jsou určeny pro nakládání materiálu v případech, kdy není naložení součástí dodávky materiálu nebo není uvedeno v popisu cen a pro nakládání z meziskládky.2. Ceny se použijí i pro nakládání materiálu z vlastních zásob objednatele.</t>
  </si>
  <si>
    <t>1468266305</t>
  </si>
  <si>
    <t>42</t>
  </si>
  <si>
    <t>9902900200</t>
  </si>
  <si>
    <t>Naložení objemnějšího kusového materiálu, vybouraných hmot Poznámka: 1. Ceny jsou určeny pro nakládání materiálu v případech, kdy není naložení součástí dodávky materiálu nebo není uvedeno v popisu cen a pro nakládání z meziskládky.2. Ceny se použijí i pro nakládání materiálu z vlastních zásob objednatele.</t>
  </si>
  <si>
    <t>-1663942224</t>
  </si>
  <si>
    <t>43</t>
  </si>
  <si>
    <t>9909000100</t>
  </si>
  <si>
    <t>Poplatek za uložení suti nebo hmot na oficiální skládku Poznámka: 1. V cenách jsou započteny náklady na uložení stavebního odpadu na oficiální skládku.2. Je třeba zohlednit regionální rozdíly v cenách poplatků za uložení suti a odpadů. Tyto se mohou výrazně lišit s ohledem nejen na region, ale také na množství a druh ukládaného odpadu.</t>
  </si>
  <si>
    <t>1865374945</t>
  </si>
  <si>
    <t>44</t>
  </si>
  <si>
    <t>9909000600</t>
  </si>
  <si>
    <t>Poplatek za recyklaci odpadu (asfaltové směsi, kusový beton) Poznámka: 1. V cenách jsou započteny náklady na uložení stavebního odpadu na oficiální skládku.2. Je třeba zohlednit regionální rozdíly v cenách poplatků za uložení suti a odpadů. Tyto se mohou výrazně lišit s ohledem nejen na region, ale také na množství a druh ukládaného odpadu.</t>
  </si>
  <si>
    <t>-1483801426</t>
  </si>
  <si>
    <t>SO04 - ZP - Zemní práce</t>
  </si>
  <si>
    <t>1019077967</t>
  </si>
  <si>
    <t>0,35*0,7*400</t>
  </si>
  <si>
    <t>0,5*1,4*120</t>
  </si>
  <si>
    <t>-492829402</t>
  </si>
  <si>
    <t>-402889048</t>
  </si>
  <si>
    <t>1764738729</t>
  </si>
  <si>
    <t>-1670597095</t>
  </si>
  <si>
    <t>101726412</t>
  </si>
  <si>
    <t>1412991982</t>
  </si>
  <si>
    <t>1396714768</t>
  </si>
  <si>
    <t>-1877171151</t>
  </si>
  <si>
    <t>1194441867</t>
  </si>
  <si>
    <t>(1,2*1,2*0,5)*16</t>
  </si>
  <si>
    <t>-670698954</t>
  </si>
  <si>
    <t>311403196</t>
  </si>
  <si>
    <t>513769290</t>
  </si>
  <si>
    <t>SO04 VRN - Vedlejší rozpočtové náklady</t>
  </si>
  <si>
    <t>-1552522745</t>
  </si>
  <si>
    <t>235041765</t>
  </si>
  <si>
    <t>1283768248</t>
  </si>
  <si>
    <t>1792089595</t>
  </si>
  <si>
    <t>-829157297</t>
  </si>
  <si>
    <t>2061691119</t>
  </si>
  <si>
    <t>1007704448</t>
  </si>
  <si>
    <t>-112296359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</si>
  <si>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</si>
  <si>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</si>
  <si>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</si>
  <si>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</si>
  <si>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</si>
  <si>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</si>
  <si>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</si>
  <si>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</si>
  <si>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</si>
  <si>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</si>
  <si>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</si>
  <si>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</si>
  <si>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</si>
  <si>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</si>
  <si>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</si>
  <si>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</si>
  <si>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Vedlejší a ostatní náklady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</si>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</sst>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6" fillId="0" borderId="0" applyNumberFormat="0" applyFill="0" applyBorder="0" applyAlignment="0" applyProtection="0"/>
  </cellStyleXfs>
  <cellXfs count="34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top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7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2" xfId="0" applyFont="1" applyBorder="1" applyAlignment="1">
      <alignment horizontal="center" vertical="center"/>
    </xf>
    <xf numFmtId="0" fontId="19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0" fillId="0" borderId="15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0" fillId="0" borderId="15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1" fillId="4" borderId="8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right" vertical="center"/>
    </xf>
    <xf numFmtId="0" fontId="21" fillId="4" borderId="9" xfId="0" applyFont="1" applyFill="1" applyBorder="1" applyAlignment="1" applyProtection="1">
      <alignment horizontal="center" vertical="center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22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9" fillId="0" borderId="15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8" fillId="0" borderId="15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166" fontId="28" fillId="0" borderId="21" xfId="0" applyNumberFormat="1" applyFont="1" applyBorder="1" applyAlignment="1" applyProtection="1">
      <alignment vertical="center"/>
    </xf>
    <xf numFmtId="4" fontId="28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1" fillId="0" borderId="13" xfId="0" applyNumberFormat="1" applyFont="1" applyBorder="1" applyAlignment="1" applyProtection="1"/>
    <xf numFmtId="166" fontId="31" fillId="0" borderId="14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33" fillId="0" borderId="23" xfId="0" applyFont="1" applyBorder="1" applyAlignment="1" applyProtection="1">
      <alignment horizontal="center" vertical="center"/>
    </xf>
    <xf numFmtId="49" fontId="33" fillId="0" borderId="23" xfId="0" applyNumberFormat="1" applyFont="1" applyBorder="1" applyAlignment="1" applyProtection="1">
      <alignment horizontal="left" vertical="center" wrapText="1"/>
    </xf>
    <xf numFmtId="0" fontId="33" fillId="0" borderId="23" xfId="0" applyFont="1" applyBorder="1" applyAlignment="1" applyProtection="1">
      <alignment horizontal="left" vertical="center" wrapText="1"/>
    </xf>
    <xf numFmtId="0" fontId="33" fillId="0" borderId="23" xfId="0" applyFont="1" applyBorder="1" applyAlignment="1" applyProtection="1">
      <alignment horizontal="center" vertical="center" wrapText="1"/>
    </xf>
    <xf numFmtId="167" fontId="33" fillId="0" borderId="23" xfId="0" applyNumberFormat="1" applyFont="1" applyBorder="1" applyAlignment="1" applyProtection="1">
      <alignment vertical="center"/>
    </xf>
    <xf numFmtId="4" fontId="33" fillId="2" borderId="23" xfId="0" applyNumberFormat="1" applyFont="1" applyFill="1" applyBorder="1" applyAlignment="1" applyProtection="1">
      <alignment vertical="center"/>
      <protection locked="0"/>
    </xf>
    <xf numFmtId="4" fontId="33" fillId="0" borderId="23" xfId="0" applyNumberFormat="1" applyFont="1" applyBorder="1" applyAlignment="1" applyProtection="1">
      <alignment vertical="center"/>
    </xf>
    <xf numFmtId="0" fontId="34" fillId="0" borderId="4" xfId="0" applyFont="1" applyBorder="1" applyAlignment="1">
      <alignment vertical="center"/>
    </xf>
    <xf numFmtId="0" fontId="33" fillId="2" borderId="15" xfId="0" applyFont="1" applyFill="1" applyBorder="1" applyAlignment="1" applyProtection="1">
      <alignment horizontal="left" vertical="center"/>
      <protection locked="0"/>
    </xf>
    <xf numFmtId="0" fontId="33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6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21" fillId="0" borderId="23" xfId="0" applyFont="1" applyBorder="1" applyAlignment="1" applyProtection="1">
      <alignment horizontal="center" vertical="center"/>
    </xf>
    <xf numFmtId="49" fontId="21" fillId="0" borderId="23" xfId="0" applyNumberFormat="1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center" vertical="center" wrapText="1"/>
    </xf>
    <xf numFmtId="167" fontId="21" fillId="0" borderId="23" xfId="0" applyNumberFormat="1" applyFont="1" applyBorder="1" applyAlignment="1" applyProtection="1">
      <alignment vertical="center"/>
    </xf>
    <xf numFmtId="4" fontId="21" fillId="2" borderId="23" xfId="0" applyNumberFormat="1" applyFont="1" applyFill="1" applyBorder="1" applyAlignment="1" applyProtection="1">
      <alignment vertical="center"/>
      <protection locked="0"/>
    </xf>
    <xf numFmtId="4" fontId="21" fillId="0" borderId="23" xfId="0" applyNumberFormat="1" applyFont="1" applyBorder="1" applyAlignment="1" applyProtection="1">
      <alignment vertical="center"/>
    </xf>
    <xf numFmtId="0" fontId="22" fillId="2" borderId="15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0" fontId="35" fillId="0" borderId="0" xfId="0" applyFont="1" applyAlignment="1" applyProtection="1">
      <alignment horizontal="left" vertical="center"/>
    </xf>
    <xf numFmtId="0" fontId="36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3" fillId="2" borderId="20" xfId="0" applyFont="1" applyFill="1" applyBorder="1" applyAlignment="1" applyProtection="1">
      <alignment horizontal="left" vertical="center"/>
      <protection locked="0"/>
    </xf>
    <xf numFmtId="0" fontId="33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22" fillId="0" borderId="21" xfId="0" applyNumberFormat="1" applyFont="1" applyBorder="1" applyAlignment="1" applyProtection="1">
      <alignment vertical="center"/>
    </xf>
    <xf numFmtId="166" fontId="22" fillId="0" borderId="22" xfId="0" applyNumberFormat="1" applyFont="1" applyBorder="1" applyAlignment="1" applyProtection="1">
      <alignment vertical="center"/>
    </xf>
    <xf numFmtId="167" fontId="21" fillId="2" borderId="23" xfId="0" applyNumberFormat="1" applyFont="1" applyFill="1" applyBorder="1" applyAlignment="1" applyProtection="1">
      <alignment vertical="center"/>
      <protection locked="0"/>
    </xf>
    <xf numFmtId="0" fontId="22" fillId="2" borderId="20" xfId="0" applyFont="1" applyFill="1" applyBorder="1" applyAlignment="1" applyProtection="1">
      <alignment horizontal="left" vertical="center"/>
      <protection locked="0"/>
    </xf>
    <xf numFmtId="0" fontId="22" fillId="0" borderId="21" xfId="0" applyFont="1" applyBorder="1" applyAlignment="1" applyProtection="1">
      <alignment horizontal="center" vertical="center"/>
    </xf>
    <xf numFmtId="0" fontId="0" fillId="0" borderId="0" xfId="0" applyAlignment="1">
      <alignment vertical="top"/>
    </xf>
    <xf numFmtId="0" fontId="37" fillId="0" borderId="24" xfId="0" applyFont="1" applyBorder="1" applyAlignment="1">
      <alignment vertical="center" wrapText="1"/>
    </xf>
    <xf numFmtId="0" fontId="37" fillId="0" borderId="25" xfId="0" applyFont="1" applyBorder="1" applyAlignment="1">
      <alignment vertical="center" wrapText="1"/>
    </xf>
    <xf numFmtId="0" fontId="37" fillId="0" borderId="26" xfId="0" applyFont="1" applyBorder="1" applyAlignment="1">
      <alignment vertical="center" wrapText="1"/>
    </xf>
    <xf numFmtId="0" fontId="37" fillId="0" borderId="27" xfId="0" applyFont="1" applyBorder="1" applyAlignment="1">
      <alignment horizontal="center" vertical="center" wrapText="1"/>
    </xf>
    <xf numFmtId="0" fontId="38" fillId="0" borderId="1" xfId="0" applyFont="1" applyBorder="1" applyAlignment="1">
      <alignment horizontal="center" vertical="center" wrapText="1"/>
    </xf>
    <xf numFmtId="0" fontId="37" fillId="0" borderId="28" xfId="0" applyFont="1" applyBorder="1" applyAlignment="1">
      <alignment horizontal="center" vertical="center" wrapText="1"/>
    </xf>
    <xf numFmtId="0" fontId="37" fillId="0" borderId="27" xfId="0" applyFont="1" applyBorder="1" applyAlignment="1">
      <alignment vertical="center" wrapText="1"/>
    </xf>
    <xf numFmtId="0" fontId="39" fillId="0" borderId="29" xfId="0" applyFont="1" applyBorder="1" applyAlignment="1">
      <alignment horizontal="left" wrapText="1"/>
    </xf>
    <xf numFmtId="0" fontId="37" fillId="0" borderId="28" xfId="0" applyFont="1" applyBorder="1" applyAlignment="1">
      <alignment vertical="center" wrapText="1"/>
    </xf>
    <xf numFmtId="0" fontId="39" fillId="0" borderId="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center" wrapText="1"/>
    </xf>
    <xf numFmtId="0" fontId="41" fillId="0" borderId="27" xfId="0" applyFont="1" applyBorder="1" applyAlignment="1">
      <alignment vertical="center" wrapText="1"/>
    </xf>
    <xf numFmtId="0" fontId="40" fillId="0" borderId="1" xfId="0" applyFont="1" applyBorder="1" applyAlignment="1">
      <alignment vertical="center" wrapText="1"/>
    </xf>
    <xf numFmtId="0" fontId="40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vertical="center"/>
    </xf>
    <xf numFmtId="49" fontId="40" fillId="0" borderId="1" xfId="0" applyNumberFormat="1" applyFont="1" applyBorder="1" applyAlignment="1">
      <alignment horizontal="left" vertical="center" wrapText="1"/>
    </xf>
    <xf numFmtId="49" fontId="40" fillId="0" borderId="1" xfId="0" applyNumberFormat="1" applyFont="1" applyBorder="1" applyAlignment="1">
      <alignment vertical="center" wrapText="1"/>
    </xf>
    <xf numFmtId="0" fontId="37" fillId="0" borderId="30" xfId="0" applyFont="1" applyBorder="1" applyAlignment="1">
      <alignment vertical="center" wrapText="1"/>
    </xf>
    <xf numFmtId="0" fontId="42" fillId="0" borderId="29" xfId="0" applyFont="1" applyBorder="1" applyAlignment="1">
      <alignment vertical="center" wrapText="1"/>
    </xf>
    <xf numFmtId="0" fontId="37" fillId="0" borderId="31" xfId="0" applyFont="1" applyBorder="1" applyAlignment="1">
      <alignment vertical="center" wrapText="1"/>
    </xf>
    <xf numFmtId="0" fontId="37" fillId="0" borderId="1" xfId="0" applyFont="1" applyBorder="1" applyAlignment="1">
      <alignment vertical="top"/>
    </xf>
    <xf numFmtId="0" fontId="37" fillId="0" borderId="0" xfId="0" applyFont="1" applyAlignment="1">
      <alignment vertical="top"/>
    </xf>
    <xf numFmtId="0" fontId="37" fillId="0" borderId="24" xfId="0" applyFont="1" applyBorder="1" applyAlignment="1">
      <alignment horizontal="left" vertical="center"/>
    </xf>
    <xf numFmtId="0" fontId="37" fillId="0" borderId="25" xfId="0" applyFont="1" applyBorder="1" applyAlignment="1">
      <alignment horizontal="left" vertical="center"/>
    </xf>
    <xf numFmtId="0" fontId="37" fillId="0" borderId="26" xfId="0" applyFont="1" applyBorder="1" applyAlignment="1">
      <alignment horizontal="left" vertical="center"/>
    </xf>
    <xf numFmtId="0" fontId="37" fillId="0" borderId="27" xfId="0" applyFont="1" applyBorder="1" applyAlignment="1">
      <alignment horizontal="left" vertical="center"/>
    </xf>
    <xf numFmtId="0" fontId="38" fillId="0" borderId="1" xfId="0" applyFont="1" applyBorder="1" applyAlignment="1">
      <alignment horizontal="center" vertical="center"/>
    </xf>
    <xf numFmtId="0" fontId="37" fillId="0" borderId="28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39" fillId="0" borderId="29" xfId="0" applyFont="1" applyBorder="1" applyAlignment="1">
      <alignment horizontal="left" vertical="center"/>
    </xf>
    <xf numFmtId="0" fontId="39" fillId="0" borderId="29" xfId="0" applyFont="1" applyBorder="1" applyAlignment="1">
      <alignment horizontal="center" vertical="center"/>
    </xf>
    <xf numFmtId="0" fontId="43" fillId="0" borderId="29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1" fillId="0" borderId="0" xfId="0" applyFont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40" fillId="0" borderId="0" xfId="0" applyFont="1" applyAlignment="1">
      <alignment horizontal="left" vertical="center"/>
    </xf>
    <xf numFmtId="0" fontId="41" fillId="0" borderId="27" xfId="0" applyFont="1" applyBorder="1" applyAlignment="1">
      <alignment horizontal="left" vertical="center"/>
    </xf>
    <xf numFmtId="0" fontId="40" fillId="0" borderId="1" xfId="0" applyFont="1" applyFill="1" applyBorder="1" applyAlignment="1">
      <alignment horizontal="left" vertical="center"/>
    </xf>
    <xf numFmtId="0" fontId="40" fillId="0" borderId="1" xfId="0" applyFont="1" applyFill="1" applyBorder="1" applyAlignment="1">
      <alignment horizontal="center" vertical="center"/>
    </xf>
    <xf numFmtId="0" fontId="37" fillId="0" borderId="30" xfId="0" applyFont="1" applyBorder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37" fillId="0" borderId="31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center" vertical="center" wrapText="1"/>
    </xf>
    <xf numFmtId="0" fontId="37" fillId="0" borderId="24" xfId="0" applyFont="1" applyBorder="1" applyAlignment="1">
      <alignment horizontal="left" vertical="center" wrapText="1"/>
    </xf>
    <xf numFmtId="0" fontId="37" fillId="0" borderId="25" xfId="0" applyFont="1" applyBorder="1" applyAlignment="1">
      <alignment horizontal="left" vertical="center" wrapText="1"/>
    </xf>
    <xf numFmtId="0" fontId="37" fillId="0" borderId="26" xfId="0" applyFont="1" applyBorder="1" applyAlignment="1">
      <alignment horizontal="left" vertical="center" wrapText="1"/>
    </xf>
    <xf numFmtId="0" fontId="37" fillId="0" borderId="27" xfId="0" applyFont="1" applyBorder="1" applyAlignment="1">
      <alignment horizontal="left" vertical="center" wrapText="1"/>
    </xf>
    <xf numFmtId="0" fontId="37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/>
    </xf>
    <xf numFmtId="0" fontId="41" fillId="0" borderId="28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/>
    </xf>
    <xf numFmtId="0" fontId="41" fillId="0" borderId="30" xfId="0" applyFont="1" applyBorder="1" applyAlignment="1">
      <alignment horizontal="left" vertical="center" wrapText="1"/>
    </xf>
    <xf numFmtId="0" fontId="41" fillId="0" borderId="29" xfId="0" applyFont="1" applyBorder="1" applyAlignment="1">
      <alignment horizontal="left" vertical="center" wrapText="1"/>
    </xf>
    <xf numFmtId="0" fontId="41" fillId="0" borderId="3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top"/>
    </xf>
    <xf numFmtId="0" fontId="40" fillId="0" borderId="1" xfId="0" applyFont="1" applyBorder="1" applyAlignment="1">
      <alignment horizontal="center" vertical="top"/>
    </xf>
    <xf numFmtId="0" fontId="41" fillId="0" borderId="30" xfId="0" applyFont="1" applyBorder="1" applyAlignment="1">
      <alignment horizontal="left" vertical="center"/>
    </xf>
    <xf numFmtId="0" fontId="41" fillId="0" borderId="31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3" fillId="0" borderId="0" xfId="0" applyFont="1" applyAlignment="1">
      <alignment vertical="center"/>
    </xf>
    <xf numFmtId="0" fontId="39" fillId="0" borderId="1" xfId="0" applyFont="1" applyBorder="1" applyAlignment="1">
      <alignment vertical="center"/>
    </xf>
    <xf numFmtId="0" fontId="43" fillId="0" borderId="29" xfId="0" applyFont="1" applyBorder="1" applyAlignment="1">
      <alignment vertical="center"/>
    </xf>
    <xf numFmtId="0" fontId="39" fillId="0" borderId="29" xfId="0" applyFont="1" applyBorder="1" applyAlignment="1">
      <alignment vertical="center"/>
    </xf>
    <xf numFmtId="0" fontId="40" fillId="0" borderId="1" xfId="0" applyFont="1" applyBorder="1" applyAlignment="1">
      <alignment vertical="top"/>
    </xf>
    <xf numFmtId="49" fontId="40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9" fillId="0" borderId="29" xfId="0" applyFont="1" applyBorder="1" applyAlignment="1">
      <alignment horizontal="left"/>
    </xf>
    <xf numFmtId="0" fontId="43" fillId="0" borderId="29" xfId="0" applyFont="1" applyBorder="1" applyAlignment="1"/>
    <xf numFmtId="0" fontId="37" fillId="0" borderId="27" xfId="0" applyFont="1" applyBorder="1" applyAlignment="1">
      <alignment vertical="top"/>
    </xf>
    <xf numFmtId="0" fontId="37" fillId="0" borderId="28" xfId="0" applyFont="1" applyBorder="1" applyAlignment="1">
      <alignment vertical="top"/>
    </xf>
    <xf numFmtId="0" fontId="37" fillId="0" borderId="30" xfId="0" applyFont="1" applyBorder="1" applyAlignment="1">
      <alignment vertical="top"/>
    </xf>
    <xf numFmtId="0" fontId="37" fillId="0" borderId="29" xfId="0" applyFont="1" applyBorder="1" applyAlignment="1">
      <alignment vertical="top"/>
    </xf>
    <xf numFmtId="0" fontId="37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styles" Target="styles.xml" /><Relationship Id="rId10" Type="http://schemas.openxmlformats.org/officeDocument/2006/relationships/theme" Target="theme/theme1.xml" /><Relationship Id="rId11" Type="http://schemas.openxmlformats.org/officeDocument/2006/relationships/calcChain" Target="calcChain.xml" /><Relationship Id="rId12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18</v>
      </c>
    </row>
    <row r="7" s="1" customFormat="1" ht="12" customHeight="1">
      <c r="B7" s="21"/>
      <c r="C7" s="22"/>
      <c r="D7" s="32" t="s">
        <v>19</v>
      </c>
      <c r="E7" s="22"/>
      <c r="F7" s="22"/>
      <c r="G7" s="22"/>
      <c r="H7" s="22"/>
      <c r="I7" s="22"/>
      <c r="J7" s="22"/>
      <c r="K7" s="27" t="s">
        <v>20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21</v>
      </c>
      <c r="AL7" s="22"/>
      <c r="AM7" s="22"/>
      <c r="AN7" s="27" t="s">
        <v>22</v>
      </c>
      <c r="AO7" s="22"/>
      <c r="AP7" s="22"/>
      <c r="AQ7" s="22"/>
      <c r="AR7" s="20"/>
      <c r="BE7" s="31"/>
      <c r="BS7" s="17" t="s">
        <v>23</v>
      </c>
    </row>
    <row r="8" s="1" customFormat="1" ht="12" customHeight="1">
      <c r="B8" s="21"/>
      <c r="C8" s="22"/>
      <c r="D8" s="32" t="s">
        <v>24</v>
      </c>
      <c r="E8" s="22"/>
      <c r="F8" s="22"/>
      <c r="G8" s="22"/>
      <c r="H8" s="22"/>
      <c r="I8" s="22"/>
      <c r="J8" s="22"/>
      <c r="K8" s="27" t="s">
        <v>25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26</v>
      </c>
      <c r="AL8" s="22"/>
      <c r="AM8" s="22"/>
      <c r="AN8" s="33" t="s">
        <v>27</v>
      </c>
      <c r="AO8" s="22"/>
      <c r="AP8" s="22"/>
      <c r="AQ8" s="22"/>
      <c r="AR8" s="20"/>
      <c r="BE8" s="31"/>
      <c r="BS8" s="17" t="s">
        <v>28</v>
      </c>
    </row>
    <row r="9" s="1" customFormat="1" ht="29.28" customHeight="1">
      <c r="B9" s="21"/>
      <c r="C9" s="22"/>
      <c r="D9" s="26" t="s">
        <v>29</v>
      </c>
      <c r="E9" s="22"/>
      <c r="F9" s="22"/>
      <c r="G9" s="22"/>
      <c r="H9" s="22"/>
      <c r="I9" s="22"/>
      <c r="J9" s="22"/>
      <c r="K9" s="34" t="s">
        <v>30</v>
      </c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6" t="s">
        <v>31</v>
      </c>
      <c r="AL9" s="22"/>
      <c r="AM9" s="22"/>
      <c r="AN9" s="34" t="s">
        <v>32</v>
      </c>
      <c r="AO9" s="22"/>
      <c r="AP9" s="22"/>
      <c r="AQ9" s="22"/>
      <c r="AR9" s="20"/>
      <c r="BE9" s="31"/>
      <c r="BS9" s="17" t="s">
        <v>33</v>
      </c>
    </row>
    <row r="10" s="1" customFormat="1" ht="12" customHeight="1">
      <c r="B10" s="21"/>
      <c r="C10" s="22"/>
      <c r="D10" s="32" t="s">
        <v>34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35</v>
      </c>
      <c r="AL10" s="22"/>
      <c r="AM10" s="22"/>
      <c r="AN10" s="27" t="s">
        <v>36</v>
      </c>
      <c r="AO10" s="22"/>
      <c r="AP10" s="22"/>
      <c r="AQ10" s="22"/>
      <c r="AR10" s="20"/>
      <c r="BE10" s="31"/>
      <c r="BS10" s="17" t="s">
        <v>18</v>
      </c>
    </row>
    <row r="11" s="1" customFormat="1" ht="18.48" customHeight="1">
      <c r="B11" s="21"/>
      <c r="C11" s="22"/>
      <c r="D11" s="22"/>
      <c r="E11" s="27" t="s">
        <v>37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38</v>
      </c>
      <c r="AL11" s="22"/>
      <c r="AM11" s="22"/>
      <c r="AN11" s="27" t="s">
        <v>39</v>
      </c>
      <c r="AO11" s="22"/>
      <c r="AP11" s="22"/>
      <c r="AQ11" s="22"/>
      <c r="AR11" s="20"/>
      <c r="BE11" s="31"/>
      <c r="BS11" s="17" t="s">
        <v>18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18</v>
      </c>
    </row>
    <row r="13" s="1" customFormat="1" ht="12" customHeight="1">
      <c r="B13" s="21"/>
      <c r="C13" s="22"/>
      <c r="D13" s="32" t="s">
        <v>40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35</v>
      </c>
      <c r="AL13" s="22"/>
      <c r="AM13" s="22"/>
      <c r="AN13" s="35" t="s">
        <v>41</v>
      </c>
      <c r="AO13" s="22"/>
      <c r="AP13" s="22"/>
      <c r="AQ13" s="22"/>
      <c r="AR13" s="20"/>
      <c r="BE13" s="31"/>
      <c r="BS13" s="17" t="s">
        <v>18</v>
      </c>
    </row>
    <row r="14">
      <c r="B14" s="21"/>
      <c r="C14" s="22"/>
      <c r="D14" s="22"/>
      <c r="E14" s="35" t="s">
        <v>41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2" t="s">
        <v>38</v>
      </c>
      <c r="AL14" s="22"/>
      <c r="AM14" s="22"/>
      <c r="AN14" s="35" t="s">
        <v>41</v>
      </c>
      <c r="AO14" s="22"/>
      <c r="AP14" s="22"/>
      <c r="AQ14" s="22"/>
      <c r="AR14" s="20"/>
      <c r="BE14" s="31"/>
      <c r="BS14" s="17" t="s">
        <v>18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42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35</v>
      </c>
      <c r="AL16" s="22"/>
      <c r="AM16" s="22"/>
      <c r="AN16" s="27" t="s">
        <v>43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44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38</v>
      </c>
      <c r="AL17" s="22"/>
      <c r="AM17" s="22"/>
      <c r="AN17" s="27" t="s">
        <v>43</v>
      </c>
      <c r="AO17" s="22"/>
      <c r="AP17" s="22"/>
      <c r="AQ17" s="22"/>
      <c r="AR17" s="20"/>
      <c r="BE17" s="31"/>
      <c r="BS17" s="17" t="s">
        <v>45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46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35</v>
      </c>
      <c r="AL19" s="22"/>
      <c r="AM19" s="22"/>
      <c r="AN19" s="27" t="s">
        <v>43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44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38</v>
      </c>
      <c r="AL20" s="22"/>
      <c r="AM20" s="22"/>
      <c r="AN20" s="27" t="s">
        <v>43</v>
      </c>
      <c r="AO20" s="22"/>
      <c r="AP20" s="22"/>
      <c r="AQ20" s="22"/>
      <c r="AR20" s="20"/>
      <c r="BE20" s="31"/>
      <c r="BS20" s="17" t="s">
        <v>4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47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47.25" customHeight="1">
      <c r="B23" s="21"/>
      <c r="C23" s="22"/>
      <c r="D23" s="22"/>
      <c r="E23" s="37" t="s">
        <v>48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2"/>
      <c r="AQ25" s="22"/>
      <c r="AR25" s="20"/>
      <c r="BE25" s="31"/>
    </row>
    <row r="26" s="2" customFormat="1" ht="25.92" customHeight="1">
      <c r="A26" s="39"/>
      <c r="B26" s="40"/>
      <c r="C26" s="41"/>
      <c r="D26" s="42" t="s">
        <v>49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ROUND(AG54,2)</f>
        <v>0</v>
      </c>
      <c r="AL26" s="43"/>
      <c r="AM26" s="43"/>
      <c r="AN26" s="43"/>
      <c r="AO26" s="43"/>
      <c r="AP26" s="41"/>
      <c r="AQ26" s="41"/>
      <c r="AR26" s="45"/>
      <c r="BE26" s="31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1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50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51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52</v>
      </c>
      <c r="AL28" s="46"/>
      <c r="AM28" s="46"/>
      <c r="AN28" s="46"/>
      <c r="AO28" s="46"/>
      <c r="AP28" s="41"/>
      <c r="AQ28" s="41"/>
      <c r="AR28" s="45"/>
      <c r="BE28" s="31"/>
    </row>
    <row r="29" s="3" customFormat="1" ht="14.4" customHeight="1">
      <c r="A29" s="3"/>
      <c r="B29" s="47"/>
      <c r="C29" s="48"/>
      <c r="D29" s="32" t="s">
        <v>53</v>
      </c>
      <c r="E29" s="48"/>
      <c r="F29" s="32" t="s">
        <v>54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ROUND(AZ54,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ROUND(AV54,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2" t="s">
        <v>55</v>
      </c>
      <c r="G30" s="48"/>
      <c r="H30" s="48"/>
      <c r="I30" s="48"/>
      <c r="J30" s="48"/>
      <c r="K30" s="48"/>
      <c r="L30" s="49">
        <v>0.14999999999999999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ROUND(BA54,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ROUND(AW54,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2" t="s">
        <v>56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ROUND(BB54,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2" t="s">
        <v>57</v>
      </c>
      <c r="G32" s="48"/>
      <c r="H32" s="48"/>
      <c r="I32" s="48"/>
      <c r="J32" s="48"/>
      <c r="K32" s="48"/>
      <c r="L32" s="49">
        <v>0.14999999999999999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ROUND(BC54,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2" t="s">
        <v>58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ROUND(BD54,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3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9"/>
    </row>
    <row r="35" s="2" customFormat="1" ht="25.92" customHeight="1">
      <c r="A35" s="39"/>
      <c r="B35" s="40"/>
      <c r="C35" s="53"/>
      <c r="D35" s="54" t="s">
        <v>59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60</v>
      </c>
      <c r="U35" s="55"/>
      <c r="V35" s="55"/>
      <c r="W35" s="55"/>
      <c r="X35" s="57" t="s">
        <v>61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6.96" customHeight="1">
      <c r="A37" s="39"/>
      <c r="B37" s="60"/>
      <c r="C37" s="61"/>
      <c r="D37" s="61"/>
      <c r="E37" s="61"/>
      <c r="F37" s="61"/>
      <c r="G37" s="61"/>
      <c r="H37" s="61"/>
      <c r="I37" s="61"/>
      <c r="J37" s="61"/>
      <c r="K37" s="61"/>
      <c r="L37" s="61"/>
      <c r="M37" s="61"/>
      <c r="N37" s="61"/>
      <c r="O37" s="61"/>
      <c r="P37" s="61"/>
      <c r="Q37" s="61"/>
      <c r="R37" s="61"/>
      <c r="S37" s="61"/>
      <c r="T37" s="61"/>
      <c r="U37" s="61"/>
      <c r="V37" s="61"/>
      <c r="W37" s="61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61"/>
      <c r="AM37" s="61"/>
      <c r="AN37" s="61"/>
      <c r="AO37" s="61"/>
      <c r="AP37" s="61"/>
      <c r="AQ37" s="61"/>
      <c r="AR37" s="45"/>
      <c r="BE37" s="39"/>
    </row>
    <row r="41" s="2" customFormat="1" ht="6.96" customHeight="1">
      <c r="A41" s="39"/>
      <c r="B41" s="62"/>
      <c r="C41" s="63"/>
      <c r="D41" s="63"/>
      <c r="E41" s="63"/>
      <c r="F41" s="63"/>
      <c r="G41" s="63"/>
      <c r="H41" s="63"/>
      <c r="I41" s="63"/>
      <c r="J41" s="63"/>
      <c r="K41" s="63"/>
      <c r="L41" s="63"/>
      <c r="M41" s="63"/>
      <c r="N41" s="63"/>
      <c r="O41" s="63"/>
      <c r="P41" s="63"/>
      <c r="Q41" s="63"/>
      <c r="R41" s="63"/>
      <c r="S41" s="63"/>
      <c r="T41" s="63"/>
      <c r="U41" s="63"/>
      <c r="V41" s="63"/>
      <c r="W41" s="63"/>
      <c r="X41" s="63"/>
      <c r="Y41" s="63"/>
      <c r="Z41" s="63"/>
      <c r="AA41" s="63"/>
      <c r="AB41" s="63"/>
      <c r="AC41" s="63"/>
      <c r="AD41" s="63"/>
      <c r="AE41" s="63"/>
      <c r="AF41" s="63"/>
      <c r="AG41" s="63"/>
      <c r="AH41" s="63"/>
      <c r="AI41" s="63"/>
      <c r="AJ41" s="63"/>
      <c r="AK41" s="63"/>
      <c r="AL41" s="63"/>
      <c r="AM41" s="63"/>
      <c r="AN41" s="63"/>
      <c r="AO41" s="63"/>
      <c r="AP41" s="63"/>
      <c r="AQ41" s="63"/>
      <c r="AR41" s="45"/>
      <c r="BE41" s="39"/>
    </row>
    <row r="42" s="2" customFormat="1" ht="24.96" customHeight="1">
      <c r="A42" s="39"/>
      <c r="B42" s="40"/>
      <c r="C42" s="23" t="s">
        <v>62</v>
      </c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  <c r="AF42" s="41"/>
      <c r="AG42" s="41"/>
      <c r="AH42" s="41"/>
      <c r="AI42" s="41"/>
      <c r="AJ42" s="41"/>
      <c r="AK42" s="41"/>
      <c r="AL42" s="41"/>
      <c r="AM42" s="41"/>
      <c r="AN42" s="41"/>
      <c r="AO42" s="41"/>
      <c r="AP42" s="41"/>
      <c r="AQ42" s="41"/>
      <c r="AR42" s="45"/>
      <c r="BE42" s="39"/>
    </row>
    <row r="43" s="2" customFormat="1" ht="6.96" customHeight="1">
      <c r="A43" s="39"/>
      <c r="B43" s="40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1"/>
      <c r="W43" s="41"/>
      <c r="X43" s="41"/>
      <c r="Y43" s="41"/>
      <c r="Z43" s="41"/>
      <c r="AA43" s="41"/>
      <c r="AB43" s="41"/>
      <c r="AC43" s="41"/>
      <c r="AD43" s="41"/>
      <c r="AE43" s="41"/>
      <c r="AF43" s="41"/>
      <c r="AG43" s="41"/>
      <c r="AH43" s="41"/>
      <c r="AI43" s="41"/>
      <c r="AJ43" s="41"/>
      <c r="AK43" s="41"/>
      <c r="AL43" s="41"/>
      <c r="AM43" s="41"/>
      <c r="AN43" s="41"/>
      <c r="AO43" s="41"/>
      <c r="AP43" s="41"/>
      <c r="AQ43" s="41"/>
      <c r="AR43" s="45"/>
      <c r="BE43" s="39"/>
    </row>
    <row r="44" s="4" customFormat="1" ht="12" customHeight="1">
      <c r="A44" s="4"/>
      <c r="B44" s="64"/>
      <c r="C44" s="32" t="s">
        <v>13</v>
      </c>
      <c r="D44" s="65"/>
      <c r="E44" s="65"/>
      <c r="F44" s="65"/>
      <c r="G44" s="65"/>
      <c r="H44" s="65"/>
      <c r="I44" s="65"/>
      <c r="J44" s="65"/>
      <c r="K44" s="65"/>
      <c r="L44" s="65" t="str">
        <f>K5</f>
        <v>2021</v>
      </c>
      <c r="M44" s="65"/>
      <c r="N44" s="65"/>
      <c r="O44" s="65"/>
      <c r="P44" s="65"/>
      <c r="Q44" s="65"/>
      <c r="R44" s="65"/>
      <c r="S44" s="65"/>
      <c r="T44" s="65"/>
      <c r="U44" s="65"/>
      <c r="V44" s="65"/>
      <c r="W44" s="65"/>
      <c r="X44" s="65"/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5"/>
      <c r="AK44" s="65"/>
      <c r="AL44" s="65"/>
      <c r="AM44" s="65"/>
      <c r="AN44" s="65"/>
      <c r="AO44" s="65"/>
      <c r="AP44" s="65"/>
      <c r="AQ44" s="65"/>
      <c r="AR44" s="66"/>
      <c r="BE44" s="4"/>
    </row>
    <row r="45" s="5" customFormat="1" ht="36.96" customHeight="1">
      <c r="A45" s="5"/>
      <c r="B45" s="67"/>
      <c r="C45" s="68" t="s">
        <v>16</v>
      </c>
      <c r="D45" s="69"/>
      <c r="E45" s="69"/>
      <c r="F45" s="69"/>
      <c r="G45" s="69"/>
      <c r="H45" s="69"/>
      <c r="I45" s="69"/>
      <c r="J45" s="69"/>
      <c r="K45" s="69"/>
      <c r="L45" s="70" t="str">
        <f>K6</f>
        <v>Oprava osvětlení Budišov n.B. a Osoblaha</v>
      </c>
      <c r="M45" s="69"/>
      <c r="N45" s="69"/>
      <c r="O45" s="69"/>
      <c r="P45" s="69"/>
      <c r="Q45" s="69"/>
      <c r="R45" s="69"/>
      <c r="S45" s="69"/>
      <c r="T45" s="69"/>
      <c r="U45" s="69"/>
      <c r="V45" s="69"/>
      <c r="W45" s="69"/>
      <c r="X45" s="69"/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  <c r="AN45" s="69"/>
      <c r="AO45" s="69"/>
      <c r="AP45" s="69"/>
      <c r="AQ45" s="69"/>
      <c r="AR45" s="71"/>
      <c r="BE45" s="5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  <c r="AF46" s="41"/>
      <c r="AG46" s="41"/>
      <c r="AH46" s="41"/>
      <c r="AI46" s="41"/>
      <c r="AJ46" s="41"/>
      <c r="AK46" s="41"/>
      <c r="AL46" s="41"/>
      <c r="AM46" s="41"/>
      <c r="AN46" s="41"/>
      <c r="AO46" s="41"/>
      <c r="AP46" s="41"/>
      <c r="AQ46" s="41"/>
      <c r="AR46" s="45"/>
      <c r="BE46" s="39"/>
    </row>
    <row r="47" s="2" customFormat="1" ht="12" customHeight="1">
      <c r="A47" s="39"/>
      <c r="B47" s="40"/>
      <c r="C47" s="32" t="s">
        <v>24</v>
      </c>
      <c r="D47" s="41"/>
      <c r="E47" s="41"/>
      <c r="F47" s="41"/>
      <c r="G47" s="41"/>
      <c r="H47" s="41"/>
      <c r="I47" s="41"/>
      <c r="J47" s="41"/>
      <c r="K47" s="41"/>
      <c r="L47" s="72" t="str">
        <f>IF(K8="","",K8)</f>
        <v>Budišov nad Budišovkou, Osoblaha</v>
      </c>
      <c r="M47" s="41"/>
      <c r="N47" s="41"/>
      <c r="O47" s="41"/>
      <c r="P47" s="41"/>
      <c r="Q47" s="41"/>
      <c r="R47" s="41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  <c r="AF47" s="41"/>
      <c r="AG47" s="41"/>
      <c r="AH47" s="41"/>
      <c r="AI47" s="32" t="s">
        <v>26</v>
      </c>
      <c r="AJ47" s="41"/>
      <c r="AK47" s="41"/>
      <c r="AL47" s="41"/>
      <c r="AM47" s="73" t="str">
        <f>IF(AN8= "","",AN8)</f>
        <v>14. 5. 2021</v>
      </c>
      <c r="AN47" s="73"/>
      <c r="AO47" s="41"/>
      <c r="AP47" s="41"/>
      <c r="AQ47" s="41"/>
      <c r="AR47" s="45"/>
      <c r="B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  <c r="AF48" s="41"/>
      <c r="AG48" s="41"/>
      <c r="AH48" s="41"/>
      <c r="AI48" s="41"/>
      <c r="AJ48" s="41"/>
      <c r="AK48" s="41"/>
      <c r="AL48" s="41"/>
      <c r="AM48" s="41"/>
      <c r="AN48" s="41"/>
      <c r="AO48" s="41"/>
      <c r="AP48" s="41"/>
      <c r="AQ48" s="41"/>
      <c r="AR48" s="45"/>
      <c r="BE48" s="39"/>
    </row>
    <row r="49" s="2" customFormat="1" ht="15.15" customHeight="1">
      <c r="A49" s="39"/>
      <c r="B49" s="40"/>
      <c r="C49" s="32" t="s">
        <v>34</v>
      </c>
      <c r="D49" s="41"/>
      <c r="E49" s="41"/>
      <c r="F49" s="41"/>
      <c r="G49" s="41"/>
      <c r="H49" s="41"/>
      <c r="I49" s="41"/>
      <c r="J49" s="41"/>
      <c r="K49" s="41"/>
      <c r="L49" s="65" t="str">
        <f>IF(E11= "","",E11)</f>
        <v>Správa železnic, státní organizace</v>
      </c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1"/>
      <c r="AI49" s="32" t="s">
        <v>42</v>
      </c>
      <c r="AJ49" s="41"/>
      <c r="AK49" s="41"/>
      <c r="AL49" s="41"/>
      <c r="AM49" s="74" t="str">
        <f>IF(E17="","",E17)</f>
        <v>Ing. Jiří Svoboda</v>
      </c>
      <c r="AN49" s="65"/>
      <c r="AO49" s="65"/>
      <c r="AP49" s="65"/>
      <c r="AQ49" s="41"/>
      <c r="AR49" s="45"/>
      <c r="AS49" s="75" t="s">
        <v>63</v>
      </c>
      <c r="AT49" s="76"/>
      <c r="AU49" s="77"/>
      <c r="AV49" s="77"/>
      <c r="AW49" s="77"/>
      <c r="AX49" s="77"/>
      <c r="AY49" s="77"/>
      <c r="AZ49" s="77"/>
      <c r="BA49" s="77"/>
      <c r="BB49" s="77"/>
      <c r="BC49" s="77"/>
      <c r="BD49" s="78"/>
      <c r="BE49" s="39"/>
    </row>
    <row r="50" s="2" customFormat="1" ht="15.15" customHeight="1">
      <c r="A50" s="39"/>
      <c r="B50" s="40"/>
      <c r="C50" s="32" t="s">
        <v>40</v>
      </c>
      <c r="D50" s="41"/>
      <c r="E50" s="41"/>
      <c r="F50" s="41"/>
      <c r="G50" s="41"/>
      <c r="H50" s="41"/>
      <c r="I50" s="41"/>
      <c r="J50" s="41"/>
      <c r="K50" s="41"/>
      <c r="L50" s="65" t="str">
        <f>IF(E14= "Vyplň údaj","",E14)</f>
        <v/>
      </c>
      <c r="M50" s="41"/>
      <c r="N50" s="41"/>
      <c r="O50" s="41"/>
      <c r="P50" s="41"/>
      <c r="Q50" s="41"/>
      <c r="R50" s="41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  <c r="AF50" s="41"/>
      <c r="AG50" s="41"/>
      <c r="AH50" s="41"/>
      <c r="AI50" s="32" t="s">
        <v>46</v>
      </c>
      <c r="AJ50" s="41"/>
      <c r="AK50" s="41"/>
      <c r="AL50" s="41"/>
      <c r="AM50" s="74" t="str">
        <f>IF(E20="","",E20)</f>
        <v>Ing. Jiří Svoboda</v>
      </c>
      <c r="AN50" s="65"/>
      <c r="AO50" s="65"/>
      <c r="AP50" s="65"/>
      <c r="AQ50" s="41"/>
      <c r="AR50" s="45"/>
      <c r="AS50" s="79"/>
      <c r="AT50" s="80"/>
      <c r="AU50" s="81"/>
      <c r="AV50" s="81"/>
      <c r="AW50" s="81"/>
      <c r="AX50" s="81"/>
      <c r="AY50" s="81"/>
      <c r="AZ50" s="81"/>
      <c r="BA50" s="81"/>
      <c r="BB50" s="81"/>
      <c r="BC50" s="81"/>
      <c r="BD50" s="82"/>
      <c r="BE50" s="39"/>
    </row>
    <row r="51" s="2" customFormat="1" ht="10.8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  <c r="AF51" s="41"/>
      <c r="AG51" s="41"/>
      <c r="AH51" s="41"/>
      <c r="AI51" s="41"/>
      <c r="AJ51" s="41"/>
      <c r="AK51" s="41"/>
      <c r="AL51" s="41"/>
      <c r="AM51" s="41"/>
      <c r="AN51" s="41"/>
      <c r="AO51" s="41"/>
      <c r="AP51" s="41"/>
      <c r="AQ51" s="41"/>
      <c r="AR51" s="45"/>
      <c r="AS51" s="83"/>
      <c r="AT51" s="84"/>
      <c r="AU51" s="85"/>
      <c r="AV51" s="85"/>
      <c r="AW51" s="85"/>
      <c r="AX51" s="85"/>
      <c r="AY51" s="85"/>
      <c r="AZ51" s="85"/>
      <c r="BA51" s="85"/>
      <c r="BB51" s="85"/>
      <c r="BC51" s="85"/>
      <c r="BD51" s="86"/>
      <c r="BE51" s="39"/>
    </row>
    <row r="52" s="2" customFormat="1" ht="29.28" customHeight="1">
      <c r="A52" s="39"/>
      <c r="B52" s="40"/>
      <c r="C52" s="87" t="s">
        <v>64</v>
      </c>
      <c r="D52" s="88"/>
      <c r="E52" s="88"/>
      <c r="F52" s="88"/>
      <c r="G52" s="88"/>
      <c r="H52" s="89"/>
      <c r="I52" s="90" t="s">
        <v>65</v>
      </c>
      <c r="J52" s="88"/>
      <c r="K52" s="88"/>
      <c r="L52" s="88"/>
      <c r="M52" s="88"/>
      <c r="N52" s="88"/>
      <c r="O52" s="88"/>
      <c r="P52" s="88"/>
      <c r="Q52" s="88"/>
      <c r="R52" s="88"/>
      <c r="S52" s="88"/>
      <c r="T52" s="88"/>
      <c r="U52" s="88"/>
      <c r="V52" s="88"/>
      <c r="W52" s="88"/>
      <c r="X52" s="88"/>
      <c r="Y52" s="88"/>
      <c r="Z52" s="88"/>
      <c r="AA52" s="88"/>
      <c r="AB52" s="88"/>
      <c r="AC52" s="88"/>
      <c r="AD52" s="88"/>
      <c r="AE52" s="88"/>
      <c r="AF52" s="88"/>
      <c r="AG52" s="91" t="s">
        <v>66</v>
      </c>
      <c r="AH52" s="88"/>
      <c r="AI52" s="88"/>
      <c r="AJ52" s="88"/>
      <c r="AK52" s="88"/>
      <c r="AL52" s="88"/>
      <c r="AM52" s="88"/>
      <c r="AN52" s="90" t="s">
        <v>67</v>
      </c>
      <c r="AO52" s="88"/>
      <c r="AP52" s="88"/>
      <c r="AQ52" s="92" t="s">
        <v>68</v>
      </c>
      <c r="AR52" s="45"/>
      <c r="AS52" s="93" t="s">
        <v>69</v>
      </c>
      <c r="AT52" s="94" t="s">
        <v>70</v>
      </c>
      <c r="AU52" s="94" t="s">
        <v>71</v>
      </c>
      <c r="AV52" s="94" t="s">
        <v>72</v>
      </c>
      <c r="AW52" s="94" t="s">
        <v>73</v>
      </c>
      <c r="AX52" s="94" t="s">
        <v>74</v>
      </c>
      <c r="AY52" s="94" t="s">
        <v>75</v>
      </c>
      <c r="AZ52" s="94" t="s">
        <v>76</v>
      </c>
      <c r="BA52" s="94" t="s">
        <v>77</v>
      </c>
      <c r="BB52" s="94" t="s">
        <v>78</v>
      </c>
      <c r="BC52" s="94" t="s">
        <v>79</v>
      </c>
      <c r="BD52" s="95" t="s">
        <v>80</v>
      </c>
      <c r="BE52" s="39"/>
    </row>
    <row r="53" s="2" customFormat="1" ht="10.8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  <c r="AF53" s="41"/>
      <c r="AG53" s="41"/>
      <c r="AH53" s="41"/>
      <c r="AI53" s="41"/>
      <c r="AJ53" s="41"/>
      <c r="AK53" s="41"/>
      <c r="AL53" s="41"/>
      <c r="AM53" s="41"/>
      <c r="AN53" s="41"/>
      <c r="AO53" s="41"/>
      <c r="AP53" s="41"/>
      <c r="AQ53" s="41"/>
      <c r="AR53" s="45"/>
      <c r="AS53" s="96"/>
      <c r="AT53" s="97"/>
      <c r="AU53" s="97"/>
      <c r="AV53" s="97"/>
      <c r="AW53" s="97"/>
      <c r="AX53" s="97"/>
      <c r="AY53" s="97"/>
      <c r="AZ53" s="97"/>
      <c r="BA53" s="97"/>
      <c r="BB53" s="97"/>
      <c r="BC53" s="97"/>
      <c r="BD53" s="98"/>
      <c r="BE53" s="39"/>
    </row>
    <row r="54" s="6" customFormat="1" ht="32.4" customHeight="1">
      <c r="A54" s="6"/>
      <c r="B54" s="99"/>
      <c r="C54" s="100" t="s">
        <v>81</v>
      </c>
      <c r="D54" s="101"/>
      <c r="E54" s="101"/>
      <c r="F54" s="101"/>
      <c r="G54" s="101"/>
      <c r="H54" s="101"/>
      <c r="I54" s="101"/>
      <c r="J54" s="101"/>
      <c r="K54" s="101"/>
      <c r="L54" s="101"/>
      <c r="M54" s="101"/>
      <c r="N54" s="101"/>
      <c r="O54" s="101"/>
      <c r="P54" s="101"/>
      <c r="Q54" s="101"/>
      <c r="R54" s="101"/>
      <c r="S54" s="101"/>
      <c r="T54" s="101"/>
      <c r="U54" s="101"/>
      <c r="V54" s="101"/>
      <c r="W54" s="101"/>
      <c r="X54" s="101"/>
      <c r="Y54" s="101"/>
      <c r="Z54" s="101"/>
      <c r="AA54" s="101"/>
      <c r="AB54" s="101"/>
      <c r="AC54" s="101"/>
      <c r="AD54" s="101"/>
      <c r="AE54" s="101"/>
      <c r="AF54" s="101"/>
      <c r="AG54" s="102">
        <f>ROUND(SUM(AG55:AG60),2)</f>
        <v>0</v>
      </c>
      <c r="AH54" s="102"/>
      <c r="AI54" s="102"/>
      <c r="AJ54" s="102"/>
      <c r="AK54" s="102"/>
      <c r="AL54" s="102"/>
      <c r="AM54" s="102"/>
      <c r="AN54" s="103">
        <f>SUM(AG54,AT54)</f>
        <v>0</v>
      </c>
      <c r="AO54" s="103"/>
      <c r="AP54" s="103"/>
      <c r="AQ54" s="104" t="s">
        <v>43</v>
      </c>
      <c r="AR54" s="105"/>
      <c r="AS54" s="106">
        <f>ROUND(SUM(AS55:AS60),2)</f>
        <v>0</v>
      </c>
      <c r="AT54" s="107">
        <f>ROUND(SUM(AV54:AW54),2)</f>
        <v>0</v>
      </c>
      <c r="AU54" s="108">
        <f>ROUND(SUM(AU55:AU60),5)</f>
        <v>0</v>
      </c>
      <c r="AV54" s="107">
        <f>ROUND(AZ54*L29,2)</f>
        <v>0</v>
      </c>
      <c r="AW54" s="107">
        <f>ROUND(BA54*L30,2)</f>
        <v>0</v>
      </c>
      <c r="AX54" s="107">
        <f>ROUND(BB54*L29,2)</f>
        <v>0</v>
      </c>
      <c r="AY54" s="107">
        <f>ROUND(BC54*L30,2)</f>
        <v>0</v>
      </c>
      <c r="AZ54" s="107">
        <f>ROUND(SUM(AZ55:AZ60),2)</f>
        <v>0</v>
      </c>
      <c r="BA54" s="107">
        <f>ROUND(SUM(BA55:BA60),2)</f>
        <v>0</v>
      </c>
      <c r="BB54" s="107">
        <f>ROUND(SUM(BB55:BB60),2)</f>
        <v>0</v>
      </c>
      <c r="BC54" s="107">
        <f>ROUND(SUM(BC55:BC60),2)</f>
        <v>0</v>
      </c>
      <c r="BD54" s="109">
        <f>ROUND(SUM(BD55:BD60),2)</f>
        <v>0</v>
      </c>
      <c r="BE54" s="6"/>
      <c r="BS54" s="110" t="s">
        <v>82</v>
      </c>
      <c r="BT54" s="110" t="s">
        <v>83</v>
      </c>
      <c r="BU54" s="111" t="s">
        <v>84</v>
      </c>
      <c r="BV54" s="110" t="s">
        <v>85</v>
      </c>
      <c r="BW54" s="110" t="s">
        <v>5</v>
      </c>
      <c r="BX54" s="110" t="s">
        <v>86</v>
      </c>
      <c r="CL54" s="110" t="s">
        <v>20</v>
      </c>
    </row>
    <row r="55" s="7" customFormat="1" ht="24.75" customHeight="1">
      <c r="A55" s="112" t="s">
        <v>87</v>
      </c>
      <c r="B55" s="113"/>
      <c r="C55" s="114"/>
      <c r="D55" s="115" t="s">
        <v>88</v>
      </c>
      <c r="E55" s="115"/>
      <c r="F55" s="115"/>
      <c r="G55" s="115"/>
      <c r="H55" s="115"/>
      <c r="I55" s="116"/>
      <c r="J55" s="115" t="s">
        <v>89</v>
      </c>
      <c r="K55" s="115"/>
      <c r="L55" s="115"/>
      <c r="M55" s="115"/>
      <c r="N55" s="115"/>
      <c r="O55" s="115"/>
      <c r="P55" s="115"/>
      <c r="Q55" s="115"/>
      <c r="R55" s="115"/>
      <c r="S55" s="115"/>
      <c r="T55" s="115"/>
      <c r="U55" s="115"/>
      <c r="V55" s="115"/>
      <c r="W55" s="115"/>
      <c r="X55" s="115"/>
      <c r="Y55" s="115"/>
      <c r="Z55" s="115"/>
      <c r="AA55" s="115"/>
      <c r="AB55" s="115"/>
      <c r="AC55" s="115"/>
      <c r="AD55" s="115"/>
      <c r="AE55" s="115"/>
      <c r="AF55" s="115"/>
      <c r="AG55" s="117">
        <f>'SO02 - Oprava osvětlení d...'!J30</f>
        <v>0</v>
      </c>
      <c r="AH55" s="116"/>
      <c r="AI55" s="116"/>
      <c r="AJ55" s="116"/>
      <c r="AK55" s="116"/>
      <c r="AL55" s="116"/>
      <c r="AM55" s="116"/>
      <c r="AN55" s="117">
        <f>SUM(AG55,AT55)</f>
        <v>0</v>
      </c>
      <c r="AO55" s="116"/>
      <c r="AP55" s="116"/>
      <c r="AQ55" s="118" t="s">
        <v>90</v>
      </c>
      <c r="AR55" s="119"/>
      <c r="AS55" s="120">
        <v>0</v>
      </c>
      <c r="AT55" s="121">
        <f>ROUND(SUM(AV55:AW55),2)</f>
        <v>0</v>
      </c>
      <c r="AU55" s="122">
        <f>'SO02 - Oprava osvětlení d...'!P81</f>
        <v>0</v>
      </c>
      <c r="AV55" s="121">
        <f>'SO02 - Oprava osvětlení d...'!J33</f>
        <v>0</v>
      </c>
      <c r="AW55" s="121">
        <f>'SO02 - Oprava osvětlení d...'!J34</f>
        <v>0</v>
      </c>
      <c r="AX55" s="121">
        <f>'SO02 - Oprava osvětlení d...'!J35</f>
        <v>0</v>
      </c>
      <c r="AY55" s="121">
        <f>'SO02 - Oprava osvětlení d...'!J36</f>
        <v>0</v>
      </c>
      <c r="AZ55" s="121">
        <f>'SO02 - Oprava osvětlení d...'!F33</f>
        <v>0</v>
      </c>
      <c r="BA55" s="121">
        <f>'SO02 - Oprava osvětlení d...'!F34</f>
        <v>0</v>
      </c>
      <c r="BB55" s="121">
        <f>'SO02 - Oprava osvětlení d...'!F35</f>
        <v>0</v>
      </c>
      <c r="BC55" s="121">
        <f>'SO02 - Oprava osvětlení d...'!F36</f>
        <v>0</v>
      </c>
      <c r="BD55" s="123">
        <f>'SO02 - Oprava osvětlení d...'!F37</f>
        <v>0</v>
      </c>
      <c r="BE55" s="7"/>
      <c r="BT55" s="124" t="s">
        <v>23</v>
      </c>
      <c r="BV55" s="124" t="s">
        <v>85</v>
      </c>
      <c r="BW55" s="124" t="s">
        <v>91</v>
      </c>
      <c r="BX55" s="124" t="s">
        <v>5</v>
      </c>
      <c r="CL55" s="124" t="s">
        <v>20</v>
      </c>
      <c r="CM55" s="124" t="s">
        <v>92</v>
      </c>
    </row>
    <row r="56" s="7" customFormat="1" ht="24.75" customHeight="1">
      <c r="A56" s="112" t="s">
        <v>87</v>
      </c>
      <c r="B56" s="113"/>
      <c r="C56" s="114"/>
      <c r="D56" s="115" t="s">
        <v>93</v>
      </c>
      <c r="E56" s="115"/>
      <c r="F56" s="115"/>
      <c r="G56" s="115"/>
      <c r="H56" s="115"/>
      <c r="I56" s="116"/>
      <c r="J56" s="115" t="s">
        <v>94</v>
      </c>
      <c r="K56" s="115"/>
      <c r="L56" s="115"/>
      <c r="M56" s="115"/>
      <c r="N56" s="115"/>
      <c r="O56" s="115"/>
      <c r="P56" s="115"/>
      <c r="Q56" s="115"/>
      <c r="R56" s="115"/>
      <c r="S56" s="115"/>
      <c r="T56" s="115"/>
      <c r="U56" s="115"/>
      <c r="V56" s="115"/>
      <c r="W56" s="115"/>
      <c r="X56" s="115"/>
      <c r="Y56" s="115"/>
      <c r="Z56" s="115"/>
      <c r="AA56" s="115"/>
      <c r="AB56" s="115"/>
      <c r="AC56" s="115"/>
      <c r="AD56" s="115"/>
      <c r="AE56" s="115"/>
      <c r="AF56" s="115"/>
      <c r="AG56" s="117">
        <f>'SO02 VRN - Vedlejší rozpo...'!J30</f>
        <v>0</v>
      </c>
      <c r="AH56" s="116"/>
      <c r="AI56" s="116"/>
      <c r="AJ56" s="116"/>
      <c r="AK56" s="116"/>
      <c r="AL56" s="116"/>
      <c r="AM56" s="116"/>
      <c r="AN56" s="117">
        <f>SUM(AG56,AT56)</f>
        <v>0</v>
      </c>
      <c r="AO56" s="116"/>
      <c r="AP56" s="116"/>
      <c r="AQ56" s="118" t="s">
        <v>95</v>
      </c>
      <c r="AR56" s="119"/>
      <c r="AS56" s="120">
        <v>0</v>
      </c>
      <c r="AT56" s="121">
        <f>ROUND(SUM(AV56:AW56),2)</f>
        <v>0</v>
      </c>
      <c r="AU56" s="122">
        <f>'SO02 VRN - Vedlejší rozpo...'!P83</f>
        <v>0</v>
      </c>
      <c r="AV56" s="121">
        <f>'SO02 VRN - Vedlejší rozpo...'!J33</f>
        <v>0</v>
      </c>
      <c r="AW56" s="121">
        <f>'SO02 VRN - Vedlejší rozpo...'!J34</f>
        <v>0</v>
      </c>
      <c r="AX56" s="121">
        <f>'SO02 VRN - Vedlejší rozpo...'!J35</f>
        <v>0</v>
      </c>
      <c r="AY56" s="121">
        <f>'SO02 VRN - Vedlejší rozpo...'!J36</f>
        <v>0</v>
      </c>
      <c r="AZ56" s="121">
        <f>'SO02 VRN - Vedlejší rozpo...'!F33</f>
        <v>0</v>
      </c>
      <c r="BA56" s="121">
        <f>'SO02 VRN - Vedlejší rozpo...'!F34</f>
        <v>0</v>
      </c>
      <c r="BB56" s="121">
        <f>'SO02 VRN - Vedlejší rozpo...'!F35</f>
        <v>0</v>
      </c>
      <c r="BC56" s="121">
        <f>'SO02 VRN - Vedlejší rozpo...'!F36</f>
        <v>0</v>
      </c>
      <c r="BD56" s="123">
        <f>'SO02 VRN - Vedlejší rozpo...'!F37</f>
        <v>0</v>
      </c>
      <c r="BE56" s="7"/>
      <c r="BT56" s="124" t="s">
        <v>23</v>
      </c>
      <c r="BV56" s="124" t="s">
        <v>85</v>
      </c>
      <c r="BW56" s="124" t="s">
        <v>96</v>
      </c>
      <c r="BX56" s="124" t="s">
        <v>5</v>
      </c>
      <c r="CL56" s="124" t="s">
        <v>20</v>
      </c>
      <c r="CM56" s="124" t="s">
        <v>92</v>
      </c>
    </row>
    <row r="57" s="7" customFormat="1" ht="24.75" customHeight="1">
      <c r="A57" s="112" t="s">
        <v>87</v>
      </c>
      <c r="B57" s="113"/>
      <c r="C57" s="114"/>
      <c r="D57" s="115" t="s">
        <v>97</v>
      </c>
      <c r="E57" s="115"/>
      <c r="F57" s="115"/>
      <c r="G57" s="115"/>
      <c r="H57" s="115"/>
      <c r="I57" s="116"/>
      <c r="J57" s="115" t="s">
        <v>98</v>
      </c>
      <c r="K57" s="115"/>
      <c r="L57" s="115"/>
      <c r="M57" s="115"/>
      <c r="N57" s="115"/>
      <c r="O57" s="115"/>
      <c r="P57" s="115"/>
      <c r="Q57" s="115"/>
      <c r="R57" s="115"/>
      <c r="S57" s="115"/>
      <c r="T57" s="115"/>
      <c r="U57" s="115"/>
      <c r="V57" s="115"/>
      <c r="W57" s="115"/>
      <c r="X57" s="115"/>
      <c r="Y57" s="115"/>
      <c r="Z57" s="115"/>
      <c r="AA57" s="115"/>
      <c r="AB57" s="115"/>
      <c r="AC57" s="115"/>
      <c r="AD57" s="115"/>
      <c r="AE57" s="115"/>
      <c r="AF57" s="115"/>
      <c r="AG57" s="117">
        <f>'SO02- ZP - Zemní práce'!J30</f>
        <v>0</v>
      </c>
      <c r="AH57" s="116"/>
      <c r="AI57" s="116"/>
      <c r="AJ57" s="116"/>
      <c r="AK57" s="116"/>
      <c r="AL57" s="116"/>
      <c r="AM57" s="116"/>
      <c r="AN57" s="117">
        <f>SUM(AG57,AT57)</f>
        <v>0</v>
      </c>
      <c r="AO57" s="116"/>
      <c r="AP57" s="116"/>
      <c r="AQ57" s="118" t="s">
        <v>90</v>
      </c>
      <c r="AR57" s="119"/>
      <c r="AS57" s="120">
        <v>0</v>
      </c>
      <c r="AT57" s="121">
        <f>ROUND(SUM(AV57:AW57),2)</f>
        <v>0</v>
      </c>
      <c r="AU57" s="122">
        <f>'SO02- ZP - Zemní práce'!P86</f>
        <v>0</v>
      </c>
      <c r="AV57" s="121">
        <f>'SO02- ZP - Zemní práce'!J33</f>
        <v>0</v>
      </c>
      <c r="AW57" s="121">
        <f>'SO02- ZP - Zemní práce'!J34</f>
        <v>0</v>
      </c>
      <c r="AX57" s="121">
        <f>'SO02- ZP - Zemní práce'!J35</f>
        <v>0</v>
      </c>
      <c r="AY57" s="121">
        <f>'SO02- ZP - Zemní práce'!J36</f>
        <v>0</v>
      </c>
      <c r="AZ57" s="121">
        <f>'SO02- ZP - Zemní práce'!F33</f>
        <v>0</v>
      </c>
      <c r="BA57" s="121">
        <f>'SO02- ZP - Zemní práce'!F34</f>
        <v>0</v>
      </c>
      <c r="BB57" s="121">
        <f>'SO02- ZP - Zemní práce'!F35</f>
        <v>0</v>
      </c>
      <c r="BC57" s="121">
        <f>'SO02- ZP - Zemní práce'!F36</f>
        <v>0</v>
      </c>
      <c r="BD57" s="123">
        <f>'SO02- ZP - Zemní práce'!F37</f>
        <v>0</v>
      </c>
      <c r="BE57" s="7"/>
      <c r="BT57" s="124" t="s">
        <v>23</v>
      </c>
      <c r="BV57" s="124" t="s">
        <v>85</v>
      </c>
      <c r="BW57" s="124" t="s">
        <v>99</v>
      </c>
      <c r="BX57" s="124" t="s">
        <v>5</v>
      </c>
      <c r="CL57" s="124" t="s">
        <v>20</v>
      </c>
      <c r="CM57" s="124" t="s">
        <v>92</v>
      </c>
    </row>
    <row r="58" s="7" customFormat="1" ht="16.5" customHeight="1">
      <c r="A58" s="112" t="s">
        <v>87</v>
      </c>
      <c r="B58" s="113"/>
      <c r="C58" s="114"/>
      <c r="D58" s="115" t="s">
        <v>100</v>
      </c>
      <c r="E58" s="115"/>
      <c r="F58" s="115"/>
      <c r="G58" s="115"/>
      <c r="H58" s="115"/>
      <c r="I58" s="116"/>
      <c r="J58" s="115" t="s">
        <v>101</v>
      </c>
      <c r="K58" s="115"/>
      <c r="L58" s="115"/>
      <c r="M58" s="115"/>
      <c r="N58" s="115"/>
      <c r="O58" s="115"/>
      <c r="P58" s="115"/>
      <c r="Q58" s="115"/>
      <c r="R58" s="115"/>
      <c r="S58" s="115"/>
      <c r="T58" s="115"/>
      <c r="U58" s="115"/>
      <c r="V58" s="115"/>
      <c r="W58" s="115"/>
      <c r="X58" s="115"/>
      <c r="Y58" s="115"/>
      <c r="Z58" s="115"/>
      <c r="AA58" s="115"/>
      <c r="AB58" s="115"/>
      <c r="AC58" s="115"/>
      <c r="AD58" s="115"/>
      <c r="AE58" s="115"/>
      <c r="AF58" s="115"/>
      <c r="AG58" s="117">
        <f>'SO04 - Oprava osvětlení d...'!J30</f>
        <v>0</v>
      </c>
      <c r="AH58" s="116"/>
      <c r="AI58" s="116"/>
      <c r="AJ58" s="116"/>
      <c r="AK58" s="116"/>
      <c r="AL58" s="116"/>
      <c r="AM58" s="116"/>
      <c r="AN58" s="117">
        <f>SUM(AG58,AT58)</f>
        <v>0</v>
      </c>
      <c r="AO58" s="116"/>
      <c r="AP58" s="116"/>
      <c r="AQ58" s="118" t="s">
        <v>90</v>
      </c>
      <c r="AR58" s="119"/>
      <c r="AS58" s="120">
        <v>0</v>
      </c>
      <c r="AT58" s="121">
        <f>ROUND(SUM(AV58:AW58),2)</f>
        <v>0</v>
      </c>
      <c r="AU58" s="122">
        <f>'SO04 - Oprava osvětlení d...'!P83</f>
        <v>0</v>
      </c>
      <c r="AV58" s="121">
        <f>'SO04 - Oprava osvětlení d...'!J33</f>
        <v>0</v>
      </c>
      <c r="AW58" s="121">
        <f>'SO04 - Oprava osvětlení d...'!J34</f>
        <v>0</v>
      </c>
      <c r="AX58" s="121">
        <f>'SO04 - Oprava osvětlení d...'!J35</f>
        <v>0</v>
      </c>
      <c r="AY58" s="121">
        <f>'SO04 - Oprava osvětlení d...'!J36</f>
        <v>0</v>
      </c>
      <c r="AZ58" s="121">
        <f>'SO04 - Oprava osvětlení d...'!F33</f>
        <v>0</v>
      </c>
      <c r="BA58" s="121">
        <f>'SO04 - Oprava osvětlení d...'!F34</f>
        <v>0</v>
      </c>
      <c r="BB58" s="121">
        <f>'SO04 - Oprava osvětlení d...'!F35</f>
        <v>0</v>
      </c>
      <c r="BC58" s="121">
        <f>'SO04 - Oprava osvětlení d...'!F36</f>
        <v>0</v>
      </c>
      <c r="BD58" s="123">
        <f>'SO04 - Oprava osvětlení d...'!F37</f>
        <v>0</v>
      </c>
      <c r="BE58" s="7"/>
      <c r="BT58" s="124" t="s">
        <v>23</v>
      </c>
      <c r="BV58" s="124" t="s">
        <v>85</v>
      </c>
      <c r="BW58" s="124" t="s">
        <v>102</v>
      </c>
      <c r="BX58" s="124" t="s">
        <v>5</v>
      </c>
      <c r="CL58" s="124" t="s">
        <v>20</v>
      </c>
      <c r="CM58" s="124" t="s">
        <v>92</v>
      </c>
    </row>
    <row r="59" s="7" customFormat="1" ht="24.75" customHeight="1">
      <c r="A59" s="112" t="s">
        <v>87</v>
      </c>
      <c r="B59" s="113"/>
      <c r="C59" s="114"/>
      <c r="D59" s="115" t="s">
        <v>103</v>
      </c>
      <c r="E59" s="115"/>
      <c r="F59" s="115"/>
      <c r="G59" s="115"/>
      <c r="H59" s="115"/>
      <c r="I59" s="116"/>
      <c r="J59" s="115" t="s">
        <v>98</v>
      </c>
      <c r="K59" s="115"/>
      <c r="L59" s="115"/>
      <c r="M59" s="115"/>
      <c r="N59" s="115"/>
      <c r="O59" s="115"/>
      <c r="P59" s="115"/>
      <c r="Q59" s="115"/>
      <c r="R59" s="115"/>
      <c r="S59" s="115"/>
      <c r="T59" s="115"/>
      <c r="U59" s="115"/>
      <c r="V59" s="115"/>
      <c r="W59" s="115"/>
      <c r="X59" s="115"/>
      <c r="Y59" s="115"/>
      <c r="Z59" s="115"/>
      <c r="AA59" s="115"/>
      <c r="AB59" s="115"/>
      <c r="AC59" s="115"/>
      <c r="AD59" s="115"/>
      <c r="AE59" s="115"/>
      <c r="AF59" s="115"/>
      <c r="AG59" s="117">
        <f>'SO04 - ZP - Zemní práce'!J30</f>
        <v>0</v>
      </c>
      <c r="AH59" s="116"/>
      <c r="AI59" s="116"/>
      <c r="AJ59" s="116"/>
      <c r="AK59" s="116"/>
      <c r="AL59" s="116"/>
      <c r="AM59" s="116"/>
      <c r="AN59" s="117">
        <f>SUM(AG59,AT59)</f>
        <v>0</v>
      </c>
      <c r="AO59" s="116"/>
      <c r="AP59" s="116"/>
      <c r="AQ59" s="118" t="s">
        <v>90</v>
      </c>
      <c r="AR59" s="119"/>
      <c r="AS59" s="120">
        <v>0</v>
      </c>
      <c r="AT59" s="121">
        <f>ROUND(SUM(AV59:AW59),2)</f>
        <v>0</v>
      </c>
      <c r="AU59" s="122">
        <f>'SO04 - ZP - Zemní práce'!P85</f>
        <v>0</v>
      </c>
      <c r="AV59" s="121">
        <f>'SO04 - ZP - Zemní práce'!J33</f>
        <v>0</v>
      </c>
      <c r="AW59" s="121">
        <f>'SO04 - ZP - Zemní práce'!J34</f>
        <v>0</v>
      </c>
      <c r="AX59" s="121">
        <f>'SO04 - ZP - Zemní práce'!J35</f>
        <v>0</v>
      </c>
      <c r="AY59" s="121">
        <f>'SO04 - ZP - Zemní práce'!J36</f>
        <v>0</v>
      </c>
      <c r="AZ59" s="121">
        <f>'SO04 - ZP - Zemní práce'!F33</f>
        <v>0</v>
      </c>
      <c r="BA59" s="121">
        <f>'SO04 - ZP - Zemní práce'!F34</f>
        <v>0</v>
      </c>
      <c r="BB59" s="121">
        <f>'SO04 - ZP - Zemní práce'!F35</f>
        <v>0</v>
      </c>
      <c r="BC59" s="121">
        <f>'SO04 - ZP - Zemní práce'!F36</f>
        <v>0</v>
      </c>
      <c r="BD59" s="123">
        <f>'SO04 - ZP - Zemní práce'!F37</f>
        <v>0</v>
      </c>
      <c r="BE59" s="7"/>
      <c r="BT59" s="124" t="s">
        <v>23</v>
      </c>
      <c r="BV59" s="124" t="s">
        <v>85</v>
      </c>
      <c r="BW59" s="124" t="s">
        <v>104</v>
      </c>
      <c r="BX59" s="124" t="s">
        <v>5</v>
      </c>
      <c r="CL59" s="124" t="s">
        <v>20</v>
      </c>
      <c r="CM59" s="124" t="s">
        <v>92</v>
      </c>
    </row>
    <row r="60" s="7" customFormat="1" ht="24.75" customHeight="1">
      <c r="A60" s="112" t="s">
        <v>87</v>
      </c>
      <c r="B60" s="113"/>
      <c r="C60" s="114"/>
      <c r="D60" s="115" t="s">
        <v>105</v>
      </c>
      <c r="E60" s="115"/>
      <c r="F60" s="115"/>
      <c r="G60" s="115"/>
      <c r="H60" s="115"/>
      <c r="I60" s="116"/>
      <c r="J60" s="115" t="s">
        <v>94</v>
      </c>
      <c r="K60" s="115"/>
      <c r="L60" s="115"/>
      <c r="M60" s="115"/>
      <c r="N60" s="115"/>
      <c r="O60" s="115"/>
      <c r="P60" s="115"/>
      <c r="Q60" s="115"/>
      <c r="R60" s="115"/>
      <c r="S60" s="115"/>
      <c r="T60" s="115"/>
      <c r="U60" s="115"/>
      <c r="V60" s="115"/>
      <c r="W60" s="115"/>
      <c r="X60" s="115"/>
      <c r="Y60" s="115"/>
      <c r="Z60" s="115"/>
      <c r="AA60" s="115"/>
      <c r="AB60" s="115"/>
      <c r="AC60" s="115"/>
      <c r="AD60" s="115"/>
      <c r="AE60" s="115"/>
      <c r="AF60" s="115"/>
      <c r="AG60" s="117">
        <f>'SO04 VRN - Vedlejší rozpo...'!J30</f>
        <v>0</v>
      </c>
      <c r="AH60" s="116"/>
      <c r="AI60" s="116"/>
      <c r="AJ60" s="116"/>
      <c r="AK60" s="116"/>
      <c r="AL60" s="116"/>
      <c r="AM60" s="116"/>
      <c r="AN60" s="117">
        <f>SUM(AG60,AT60)</f>
        <v>0</v>
      </c>
      <c r="AO60" s="116"/>
      <c r="AP60" s="116"/>
      <c r="AQ60" s="118" t="s">
        <v>90</v>
      </c>
      <c r="AR60" s="119"/>
      <c r="AS60" s="125">
        <v>0</v>
      </c>
      <c r="AT60" s="126">
        <f>ROUND(SUM(AV60:AW60),2)</f>
        <v>0</v>
      </c>
      <c r="AU60" s="127">
        <f>'SO04 VRN - Vedlejší rozpo...'!P83</f>
        <v>0</v>
      </c>
      <c r="AV60" s="126">
        <f>'SO04 VRN - Vedlejší rozpo...'!J33</f>
        <v>0</v>
      </c>
      <c r="AW60" s="126">
        <f>'SO04 VRN - Vedlejší rozpo...'!J34</f>
        <v>0</v>
      </c>
      <c r="AX60" s="126">
        <f>'SO04 VRN - Vedlejší rozpo...'!J35</f>
        <v>0</v>
      </c>
      <c r="AY60" s="126">
        <f>'SO04 VRN - Vedlejší rozpo...'!J36</f>
        <v>0</v>
      </c>
      <c r="AZ60" s="126">
        <f>'SO04 VRN - Vedlejší rozpo...'!F33</f>
        <v>0</v>
      </c>
      <c r="BA60" s="126">
        <f>'SO04 VRN - Vedlejší rozpo...'!F34</f>
        <v>0</v>
      </c>
      <c r="BB60" s="126">
        <f>'SO04 VRN - Vedlejší rozpo...'!F35</f>
        <v>0</v>
      </c>
      <c r="BC60" s="126">
        <f>'SO04 VRN - Vedlejší rozpo...'!F36</f>
        <v>0</v>
      </c>
      <c r="BD60" s="128">
        <f>'SO04 VRN - Vedlejší rozpo...'!F37</f>
        <v>0</v>
      </c>
      <c r="BE60" s="7"/>
      <c r="BT60" s="124" t="s">
        <v>23</v>
      </c>
      <c r="BV60" s="124" t="s">
        <v>85</v>
      </c>
      <c r="BW60" s="124" t="s">
        <v>106</v>
      </c>
      <c r="BX60" s="124" t="s">
        <v>5</v>
      </c>
      <c r="CL60" s="124" t="s">
        <v>20</v>
      </c>
      <c r="CM60" s="124" t="s">
        <v>92</v>
      </c>
    </row>
    <row r="61" s="2" customFormat="1" ht="30" customHeight="1">
      <c r="A61" s="39"/>
      <c r="B61" s="40"/>
      <c r="C61" s="41"/>
      <c r="D61" s="41"/>
      <c r="E61" s="41"/>
      <c r="F61" s="41"/>
      <c r="G61" s="41"/>
      <c r="H61" s="41"/>
      <c r="I61" s="41"/>
      <c r="J61" s="41"/>
      <c r="K61" s="41"/>
      <c r="L61" s="41"/>
      <c r="M61" s="41"/>
      <c r="N61" s="41"/>
      <c r="O61" s="41"/>
      <c r="P61" s="41"/>
      <c r="Q61" s="41"/>
      <c r="R61" s="41"/>
      <c r="S61" s="41"/>
      <c r="T61" s="41"/>
      <c r="U61" s="41"/>
      <c r="V61" s="41"/>
      <c r="W61" s="41"/>
      <c r="X61" s="41"/>
      <c r="Y61" s="41"/>
      <c r="Z61" s="41"/>
      <c r="AA61" s="41"/>
      <c r="AB61" s="41"/>
      <c r="AC61" s="41"/>
      <c r="AD61" s="41"/>
      <c r="AE61" s="41"/>
      <c r="AF61" s="41"/>
      <c r="AG61" s="41"/>
      <c r="AH61" s="41"/>
      <c r="AI61" s="41"/>
      <c r="AJ61" s="41"/>
      <c r="AK61" s="41"/>
      <c r="AL61" s="41"/>
      <c r="AM61" s="41"/>
      <c r="AN61" s="41"/>
      <c r="AO61" s="41"/>
      <c r="AP61" s="41"/>
      <c r="AQ61" s="41"/>
      <c r="AR61" s="45"/>
      <c r="AS61" s="39"/>
      <c r="AT61" s="39"/>
      <c r="AU61" s="39"/>
      <c r="AV61" s="39"/>
      <c r="AW61" s="39"/>
      <c r="AX61" s="39"/>
      <c r="AY61" s="39"/>
      <c r="AZ61" s="39"/>
      <c r="BA61" s="39"/>
      <c r="BB61" s="39"/>
      <c r="BC61" s="39"/>
      <c r="BD61" s="39"/>
      <c r="BE61" s="39"/>
    </row>
    <row r="62" s="2" customFormat="1" ht="6.96" customHeight="1">
      <c r="A62" s="39"/>
      <c r="B62" s="60"/>
      <c r="C62" s="61"/>
      <c r="D62" s="61"/>
      <c r="E62" s="61"/>
      <c r="F62" s="61"/>
      <c r="G62" s="61"/>
      <c r="H62" s="61"/>
      <c r="I62" s="61"/>
      <c r="J62" s="61"/>
      <c r="K62" s="61"/>
      <c r="L62" s="61"/>
      <c r="M62" s="61"/>
      <c r="N62" s="61"/>
      <c r="O62" s="61"/>
      <c r="P62" s="61"/>
      <c r="Q62" s="61"/>
      <c r="R62" s="61"/>
      <c r="S62" s="61"/>
      <c r="T62" s="61"/>
      <c r="U62" s="61"/>
      <c r="V62" s="61"/>
      <c r="W62" s="61"/>
      <c r="X62" s="61"/>
      <c r="Y62" s="61"/>
      <c r="Z62" s="61"/>
      <c r="AA62" s="61"/>
      <c r="AB62" s="61"/>
      <c r="AC62" s="61"/>
      <c r="AD62" s="61"/>
      <c r="AE62" s="61"/>
      <c r="AF62" s="61"/>
      <c r="AG62" s="61"/>
      <c r="AH62" s="61"/>
      <c r="AI62" s="61"/>
      <c r="AJ62" s="61"/>
      <c r="AK62" s="61"/>
      <c r="AL62" s="61"/>
      <c r="AM62" s="61"/>
      <c r="AN62" s="61"/>
      <c r="AO62" s="61"/>
      <c r="AP62" s="61"/>
      <c r="AQ62" s="61"/>
      <c r="AR62" s="45"/>
      <c r="AS62" s="39"/>
      <c r="AT62" s="39"/>
      <c r="AU62" s="39"/>
      <c r="AV62" s="39"/>
      <c r="AW62" s="39"/>
      <c r="AX62" s="39"/>
      <c r="AY62" s="39"/>
      <c r="AZ62" s="39"/>
      <c r="BA62" s="39"/>
      <c r="BB62" s="39"/>
      <c r="BC62" s="39"/>
      <c r="BD62" s="39"/>
      <c r="BE62" s="39"/>
    </row>
  </sheetData>
  <sheetProtection sheet="1" formatColumns="0" formatRows="0" objects="1" scenarios="1" spinCount="100000" saltValue="RPfB1EBMX6uy7D1acV08rFUJ/6NFisDPLjv4pl1TzLRKdLoSfYugUZJn/BAMnSY9T+ethqkHyCtidMBYIYdAKg==" hashValue="tfOF6j6sobR0JvUZ0wLymz6qFWBPlwE2KaE7OlBaPEYhPZoYUNrsE/aJPndPjLN5IdgoGkQBtxcEp6i/pCPYzw==" algorithmName="SHA-512" password="CC35"/>
  <mergeCells count="62">
    <mergeCell ref="L45:AO45"/>
    <mergeCell ref="AM47:AN47"/>
    <mergeCell ref="AM49:AP49"/>
    <mergeCell ref="AS49:AT51"/>
    <mergeCell ref="AM50:AP50"/>
    <mergeCell ref="C52:G52"/>
    <mergeCell ref="AG52:AM52"/>
    <mergeCell ref="I52:AF52"/>
    <mergeCell ref="AN52:AP52"/>
    <mergeCell ref="D55:H55"/>
    <mergeCell ref="AG55:AM55"/>
    <mergeCell ref="J55:AF55"/>
    <mergeCell ref="AN55:AP55"/>
    <mergeCell ref="J56:AF56"/>
    <mergeCell ref="D56:H56"/>
    <mergeCell ref="AG56:AM56"/>
    <mergeCell ref="AN56:AP56"/>
    <mergeCell ref="AN57:AP57"/>
    <mergeCell ref="D57:H57"/>
    <mergeCell ref="J57:AF57"/>
    <mergeCell ref="AG57:AM57"/>
    <mergeCell ref="AN58:AP58"/>
    <mergeCell ref="AG58:AM58"/>
    <mergeCell ref="D58:H58"/>
    <mergeCell ref="J58:AF58"/>
    <mergeCell ref="AN59:AP59"/>
    <mergeCell ref="AG59:AM59"/>
    <mergeCell ref="D59:H59"/>
    <mergeCell ref="J59:AF59"/>
    <mergeCell ref="AN60:AP60"/>
    <mergeCell ref="AG60:AM60"/>
    <mergeCell ref="D60:H60"/>
    <mergeCell ref="J60:AF60"/>
    <mergeCell ref="AG54:AM54"/>
    <mergeCell ref="AN54:AP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55" location="'SO02 - Oprava osvětlení d...'!C2" display="/"/>
    <hyperlink ref="A56" location="'SO02 VRN - Vedlejší rozpo...'!C2" display="/"/>
    <hyperlink ref="A57" location="'SO02- ZP - Zemní práce'!C2" display="/"/>
    <hyperlink ref="A58" location="'SO04 - Oprava osvětlení d...'!C2" display="/"/>
    <hyperlink ref="A59" location="'SO04 - ZP - Zemní práce'!C2" display="/"/>
    <hyperlink ref="A60" location="'SO04 VRN - Vedlejší rozpo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91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0"/>
      <c r="AT3" s="17" t="s">
        <v>92</v>
      </c>
    </row>
    <row r="4" s="1" customFormat="1" ht="24.96" customHeight="1">
      <c r="B4" s="20"/>
      <c r="D4" s="131" t="s">
        <v>107</v>
      </c>
      <c r="L4" s="20"/>
      <c r="M4" s="132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33" t="s">
        <v>16</v>
      </c>
      <c r="L6" s="20"/>
    </row>
    <row r="7" s="1" customFormat="1" ht="16.5" customHeight="1">
      <c r="B7" s="20"/>
      <c r="E7" s="134" t="str">
        <f>'Rekapitulace stavby'!K6</f>
        <v>Oprava osvětlení Budišov n.B. a Osoblaha</v>
      </c>
      <c r="F7" s="133"/>
      <c r="G7" s="133"/>
      <c r="H7" s="133"/>
      <c r="L7" s="20"/>
    </row>
    <row r="8" s="2" customFormat="1" ht="12" customHeight="1">
      <c r="A8" s="39"/>
      <c r="B8" s="45"/>
      <c r="C8" s="39"/>
      <c r="D8" s="133" t="s">
        <v>108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109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19</v>
      </c>
      <c r="E11" s="39"/>
      <c r="F11" s="137" t="s">
        <v>20</v>
      </c>
      <c r="G11" s="39"/>
      <c r="H11" s="39"/>
      <c r="I11" s="133" t="s">
        <v>21</v>
      </c>
      <c r="J11" s="137" t="s">
        <v>43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24</v>
      </c>
      <c r="E12" s="39"/>
      <c r="F12" s="137" t="s">
        <v>110</v>
      </c>
      <c r="G12" s="39"/>
      <c r="H12" s="39"/>
      <c r="I12" s="133" t="s">
        <v>26</v>
      </c>
      <c r="J12" s="138" t="str">
        <f>'Rekapitulace stavby'!AN8</f>
        <v>14. 5. 2021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34</v>
      </c>
      <c r="E14" s="39"/>
      <c r="F14" s="39"/>
      <c r="G14" s="39"/>
      <c r="H14" s="39"/>
      <c r="I14" s="133" t="s">
        <v>35</v>
      </c>
      <c r="J14" s="137" t="s">
        <v>36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">
        <v>37</v>
      </c>
      <c r="F15" s="39"/>
      <c r="G15" s="39"/>
      <c r="H15" s="39"/>
      <c r="I15" s="133" t="s">
        <v>38</v>
      </c>
      <c r="J15" s="137" t="s">
        <v>39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40</v>
      </c>
      <c r="E17" s="39"/>
      <c r="F17" s="39"/>
      <c r="G17" s="39"/>
      <c r="H17" s="39"/>
      <c r="I17" s="133" t="s">
        <v>35</v>
      </c>
      <c r="J17" s="33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3" t="str">
        <f>'Rekapitulace stavby'!E14</f>
        <v>Vyplň údaj</v>
      </c>
      <c r="F18" s="137"/>
      <c r="G18" s="137"/>
      <c r="H18" s="137"/>
      <c r="I18" s="133" t="s">
        <v>38</v>
      </c>
      <c r="J18" s="33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42</v>
      </c>
      <c r="E20" s="39"/>
      <c r="F20" s="39"/>
      <c r="G20" s="39"/>
      <c r="H20" s="39"/>
      <c r="I20" s="133" t="s">
        <v>35</v>
      </c>
      <c r="J20" s="137" t="s">
        <v>43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">
        <v>44</v>
      </c>
      <c r="F21" s="39"/>
      <c r="G21" s="39"/>
      <c r="H21" s="39"/>
      <c r="I21" s="133" t="s">
        <v>38</v>
      </c>
      <c r="J21" s="137" t="s">
        <v>43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46</v>
      </c>
      <c r="E23" s="39"/>
      <c r="F23" s="39"/>
      <c r="G23" s="39"/>
      <c r="H23" s="39"/>
      <c r="I23" s="133" t="s">
        <v>35</v>
      </c>
      <c r="J23" s="137" t="s">
        <v>43</v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">
        <v>44</v>
      </c>
      <c r="F24" s="39"/>
      <c r="G24" s="39"/>
      <c r="H24" s="39"/>
      <c r="I24" s="133" t="s">
        <v>38</v>
      </c>
      <c r="J24" s="137" t="s">
        <v>43</v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47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47.25" customHeight="1">
      <c r="A27" s="139"/>
      <c r="B27" s="140"/>
      <c r="C27" s="139"/>
      <c r="D27" s="139"/>
      <c r="E27" s="141" t="s">
        <v>111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49</v>
      </c>
      <c r="E30" s="39"/>
      <c r="F30" s="39"/>
      <c r="G30" s="39"/>
      <c r="H30" s="39"/>
      <c r="I30" s="39"/>
      <c r="J30" s="145">
        <f>ROUND(J81,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51</v>
      </c>
      <c r="G32" s="39"/>
      <c r="H32" s="39"/>
      <c r="I32" s="146" t="s">
        <v>50</v>
      </c>
      <c r="J32" s="146" t="s">
        <v>52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53</v>
      </c>
      <c r="E33" s="133" t="s">
        <v>54</v>
      </c>
      <c r="F33" s="148">
        <f>ROUND((SUM(BE81:BE123)),  2)</f>
        <v>0</v>
      </c>
      <c r="G33" s="39"/>
      <c r="H33" s="39"/>
      <c r="I33" s="149">
        <v>0.20999999999999999</v>
      </c>
      <c r="J33" s="148">
        <f>ROUND(((SUM(BE81:BE123))*I33),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55</v>
      </c>
      <c r="F34" s="148">
        <f>ROUND((SUM(BF81:BF123)),  2)</f>
        <v>0</v>
      </c>
      <c r="G34" s="39"/>
      <c r="H34" s="39"/>
      <c r="I34" s="149">
        <v>0.14999999999999999</v>
      </c>
      <c r="J34" s="148">
        <f>ROUND(((SUM(BF81:BF123))*I34),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56</v>
      </c>
      <c r="F35" s="148">
        <f>ROUND((SUM(BG81:BG123)),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57</v>
      </c>
      <c r="F36" s="148">
        <f>ROUND((SUM(BH81:BH123)),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58</v>
      </c>
      <c r="F37" s="148">
        <f>ROUND((SUM(BI81:BI123)),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59</v>
      </c>
      <c r="E39" s="152"/>
      <c r="F39" s="152"/>
      <c r="G39" s="153" t="s">
        <v>60</v>
      </c>
      <c r="H39" s="154" t="s">
        <v>61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3" t="s">
        <v>112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2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Oprava osvětlení Budišov n.B. a Osoblaha</v>
      </c>
      <c r="F48" s="32"/>
      <c r="G48" s="32"/>
      <c r="H48" s="32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2" t="s">
        <v>108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SO02 - Oprava osvětlení dD3 Budišov nad Budišovkou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2" t="s">
        <v>24</v>
      </c>
      <c r="D52" s="41"/>
      <c r="E52" s="41"/>
      <c r="F52" s="27" t="str">
        <f>F12</f>
        <v>Budišov nad Budišovkou</v>
      </c>
      <c r="G52" s="41"/>
      <c r="H52" s="41"/>
      <c r="I52" s="32" t="s">
        <v>26</v>
      </c>
      <c r="J52" s="73" t="str">
        <f>IF(J12="","",J12)</f>
        <v>14. 5. 2021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2" t="s">
        <v>34</v>
      </c>
      <c r="D54" s="41"/>
      <c r="E54" s="41"/>
      <c r="F54" s="27" t="str">
        <f>E15</f>
        <v>Správa železnic, státní organizace</v>
      </c>
      <c r="G54" s="41"/>
      <c r="H54" s="41"/>
      <c r="I54" s="32" t="s">
        <v>42</v>
      </c>
      <c r="J54" s="37" t="str">
        <f>E21</f>
        <v>Ing. Jiří Svoboda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2" t="s">
        <v>40</v>
      </c>
      <c r="D55" s="41"/>
      <c r="E55" s="41"/>
      <c r="F55" s="27" t="str">
        <f>IF(E18="","",E18)</f>
        <v>Vyplň údaj</v>
      </c>
      <c r="G55" s="41"/>
      <c r="H55" s="41"/>
      <c r="I55" s="32" t="s">
        <v>46</v>
      </c>
      <c r="J55" s="37" t="str">
        <f>E24</f>
        <v>Ing. Jiří Svoboda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113</v>
      </c>
      <c r="D57" s="163"/>
      <c r="E57" s="163"/>
      <c r="F57" s="163"/>
      <c r="G57" s="163"/>
      <c r="H57" s="163"/>
      <c r="I57" s="163"/>
      <c r="J57" s="164" t="s">
        <v>114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81</v>
      </c>
      <c r="D59" s="41"/>
      <c r="E59" s="41"/>
      <c r="F59" s="41"/>
      <c r="G59" s="41"/>
      <c r="H59" s="41"/>
      <c r="I59" s="41"/>
      <c r="J59" s="103">
        <f>J81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7" t="s">
        <v>115</v>
      </c>
    </row>
    <row r="60" s="9" customFormat="1" ht="24.96" customHeight="1">
      <c r="A60" s="9"/>
      <c r="B60" s="166"/>
      <c r="C60" s="167"/>
      <c r="D60" s="168" t="s">
        <v>116</v>
      </c>
      <c r="E60" s="169"/>
      <c r="F60" s="169"/>
      <c r="G60" s="169"/>
      <c r="H60" s="169"/>
      <c r="I60" s="169"/>
      <c r="J60" s="170">
        <f>J82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117</v>
      </c>
      <c r="E61" s="175"/>
      <c r="F61" s="175"/>
      <c r="G61" s="175"/>
      <c r="H61" s="175"/>
      <c r="I61" s="175"/>
      <c r="J61" s="176">
        <f>J83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2" customFormat="1" ht="21.84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35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6.96" customHeight="1">
      <c r="A63" s="39"/>
      <c r="B63" s="60"/>
      <c r="C63" s="61"/>
      <c r="D63" s="61"/>
      <c r="E63" s="61"/>
      <c r="F63" s="61"/>
      <c r="G63" s="61"/>
      <c r="H63" s="61"/>
      <c r="I63" s="61"/>
      <c r="J63" s="61"/>
      <c r="K63" s="61"/>
      <c r="L63" s="13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</row>
    <row r="67" s="2" customFormat="1" ht="6.96" customHeight="1">
      <c r="A67" s="39"/>
      <c r="B67" s="62"/>
      <c r="C67" s="63"/>
      <c r="D67" s="63"/>
      <c r="E67" s="63"/>
      <c r="F67" s="63"/>
      <c r="G67" s="63"/>
      <c r="H67" s="63"/>
      <c r="I67" s="63"/>
      <c r="J67" s="63"/>
      <c r="K67" s="63"/>
      <c r="L67" s="135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</row>
    <row r="68" s="2" customFormat="1" ht="24.96" customHeight="1">
      <c r="A68" s="39"/>
      <c r="B68" s="40"/>
      <c r="C68" s="23" t="s">
        <v>118</v>
      </c>
      <c r="D68" s="41"/>
      <c r="E68" s="41"/>
      <c r="F68" s="41"/>
      <c r="G68" s="41"/>
      <c r="H68" s="41"/>
      <c r="I68" s="41"/>
      <c r="J68" s="41"/>
      <c r="K68" s="41"/>
      <c r="L68" s="135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69" s="2" customFormat="1" ht="6.96" customHeight="1">
      <c r="A69" s="39"/>
      <c r="B69" s="40"/>
      <c r="C69" s="41"/>
      <c r="D69" s="41"/>
      <c r="E69" s="41"/>
      <c r="F69" s="41"/>
      <c r="G69" s="41"/>
      <c r="H69" s="41"/>
      <c r="I69" s="41"/>
      <c r="J69" s="41"/>
      <c r="K69" s="41"/>
      <c r="L69" s="135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12" customHeight="1">
      <c r="A70" s="39"/>
      <c r="B70" s="40"/>
      <c r="C70" s="32" t="s">
        <v>16</v>
      </c>
      <c r="D70" s="41"/>
      <c r="E70" s="41"/>
      <c r="F70" s="41"/>
      <c r="G70" s="41"/>
      <c r="H70" s="41"/>
      <c r="I70" s="41"/>
      <c r="J70" s="41"/>
      <c r="K70" s="41"/>
      <c r="L70" s="13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16.5" customHeight="1">
      <c r="A71" s="39"/>
      <c r="B71" s="40"/>
      <c r="C71" s="41"/>
      <c r="D71" s="41"/>
      <c r="E71" s="161" t="str">
        <f>E7</f>
        <v>Oprava osvětlení Budišov n.B. a Osoblaha</v>
      </c>
      <c r="F71" s="32"/>
      <c r="G71" s="32"/>
      <c r="H71" s="32"/>
      <c r="I71" s="41"/>
      <c r="J71" s="41"/>
      <c r="K71" s="41"/>
      <c r="L71" s="13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12" customHeight="1">
      <c r="A72" s="39"/>
      <c r="B72" s="40"/>
      <c r="C72" s="32" t="s">
        <v>108</v>
      </c>
      <c r="D72" s="41"/>
      <c r="E72" s="41"/>
      <c r="F72" s="41"/>
      <c r="G72" s="41"/>
      <c r="H72" s="41"/>
      <c r="I72" s="41"/>
      <c r="J72" s="41"/>
      <c r="K72" s="41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16.5" customHeight="1">
      <c r="A73" s="39"/>
      <c r="B73" s="40"/>
      <c r="C73" s="41"/>
      <c r="D73" s="41"/>
      <c r="E73" s="70" t="str">
        <f>E9</f>
        <v>SO02 - Oprava osvětlení dD3 Budišov nad Budišovkou</v>
      </c>
      <c r="F73" s="41"/>
      <c r="G73" s="41"/>
      <c r="H73" s="41"/>
      <c r="I73" s="41"/>
      <c r="J73" s="41"/>
      <c r="K73" s="41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6.96" customHeight="1">
      <c r="A74" s="39"/>
      <c r="B74" s="40"/>
      <c r="C74" s="41"/>
      <c r="D74" s="41"/>
      <c r="E74" s="41"/>
      <c r="F74" s="41"/>
      <c r="G74" s="41"/>
      <c r="H74" s="41"/>
      <c r="I74" s="41"/>
      <c r="J74" s="41"/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2" customHeight="1">
      <c r="A75" s="39"/>
      <c r="B75" s="40"/>
      <c r="C75" s="32" t="s">
        <v>24</v>
      </c>
      <c r="D75" s="41"/>
      <c r="E75" s="41"/>
      <c r="F75" s="27" t="str">
        <f>F12</f>
        <v>Budišov nad Budišovkou</v>
      </c>
      <c r="G75" s="41"/>
      <c r="H75" s="41"/>
      <c r="I75" s="32" t="s">
        <v>26</v>
      </c>
      <c r="J75" s="73" t="str">
        <f>IF(J12="","",J12)</f>
        <v>14. 5. 2021</v>
      </c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6.96" customHeigh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5.15" customHeight="1">
      <c r="A77" s="39"/>
      <c r="B77" s="40"/>
      <c r="C77" s="32" t="s">
        <v>34</v>
      </c>
      <c r="D77" s="41"/>
      <c r="E77" s="41"/>
      <c r="F77" s="27" t="str">
        <f>E15</f>
        <v>Správa železnic, státní organizace</v>
      </c>
      <c r="G77" s="41"/>
      <c r="H77" s="41"/>
      <c r="I77" s="32" t="s">
        <v>42</v>
      </c>
      <c r="J77" s="37" t="str">
        <f>E21</f>
        <v>Ing. Jiří Svoboda</v>
      </c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5.15" customHeight="1">
      <c r="A78" s="39"/>
      <c r="B78" s="40"/>
      <c r="C78" s="32" t="s">
        <v>40</v>
      </c>
      <c r="D78" s="41"/>
      <c r="E78" s="41"/>
      <c r="F78" s="27" t="str">
        <f>IF(E18="","",E18)</f>
        <v>Vyplň údaj</v>
      </c>
      <c r="G78" s="41"/>
      <c r="H78" s="41"/>
      <c r="I78" s="32" t="s">
        <v>46</v>
      </c>
      <c r="J78" s="37" t="str">
        <f>E24</f>
        <v>Ing. Jiří Svoboda</v>
      </c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0.32" customHeight="1">
      <c r="A79" s="39"/>
      <c r="B79" s="40"/>
      <c r="C79" s="41"/>
      <c r="D79" s="41"/>
      <c r="E79" s="41"/>
      <c r="F79" s="41"/>
      <c r="G79" s="41"/>
      <c r="H79" s="41"/>
      <c r="I79" s="41"/>
      <c r="J79" s="41"/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11" customFormat="1" ht="29.28" customHeight="1">
      <c r="A80" s="178"/>
      <c r="B80" s="179"/>
      <c r="C80" s="180" t="s">
        <v>119</v>
      </c>
      <c r="D80" s="181" t="s">
        <v>68</v>
      </c>
      <c r="E80" s="181" t="s">
        <v>64</v>
      </c>
      <c r="F80" s="181" t="s">
        <v>65</v>
      </c>
      <c r="G80" s="181" t="s">
        <v>120</v>
      </c>
      <c r="H80" s="181" t="s">
        <v>121</v>
      </c>
      <c r="I80" s="181" t="s">
        <v>122</v>
      </c>
      <c r="J80" s="181" t="s">
        <v>114</v>
      </c>
      <c r="K80" s="182" t="s">
        <v>123</v>
      </c>
      <c r="L80" s="183"/>
      <c r="M80" s="93" t="s">
        <v>43</v>
      </c>
      <c r="N80" s="94" t="s">
        <v>53</v>
      </c>
      <c r="O80" s="94" t="s">
        <v>124</v>
      </c>
      <c r="P80" s="94" t="s">
        <v>125</v>
      </c>
      <c r="Q80" s="94" t="s">
        <v>126</v>
      </c>
      <c r="R80" s="94" t="s">
        <v>127</v>
      </c>
      <c r="S80" s="94" t="s">
        <v>128</v>
      </c>
      <c r="T80" s="95" t="s">
        <v>129</v>
      </c>
      <c r="U80" s="178"/>
      <c r="V80" s="178"/>
      <c r="W80" s="178"/>
      <c r="X80" s="178"/>
      <c r="Y80" s="178"/>
      <c r="Z80" s="178"/>
      <c r="AA80" s="178"/>
      <c r="AB80" s="178"/>
      <c r="AC80" s="178"/>
      <c r="AD80" s="178"/>
      <c r="AE80" s="178"/>
    </row>
    <row r="81" s="2" customFormat="1" ht="22.8" customHeight="1">
      <c r="A81" s="39"/>
      <c r="B81" s="40"/>
      <c r="C81" s="100" t="s">
        <v>130</v>
      </c>
      <c r="D81" s="41"/>
      <c r="E81" s="41"/>
      <c r="F81" s="41"/>
      <c r="G81" s="41"/>
      <c r="H81" s="41"/>
      <c r="I81" s="41"/>
      <c r="J81" s="184">
        <f>BK81</f>
        <v>0</v>
      </c>
      <c r="K81" s="41"/>
      <c r="L81" s="45"/>
      <c r="M81" s="96"/>
      <c r="N81" s="185"/>
      <c r="O81" s="97"/>
      <c r="P81" s="186">
        <f>P82</f>
        <v>0</v>
      </c>
      <c r="Q81" s="97"/>
      <c r="R81" s="186">
        <f>R82</f>
        <v>0</v>
      </c>
      <c r="S81" s="97"/>
      <c r="T81" s="187">
        <f>T82</f>
        <v>0</v>
      </c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  <c r="AT81" s="17" t="s">
        <v>82</v>
      </c>
      <c r="AU81" s="17" t="s">
        <v>115</v>
      </c>
      <c r="BK81" s="188">
        <f>BK82</f>
        <v>0</v>
      </c>
    </row>
    <row r="82" s="12" customFormat="1" ht="25.92" customHeight="1">
      <c r="A82" s="12"/>
      <c r="B82" s="189"/>
      <c r="C82" s="190"/>
      <c r="D82" s="191" t="s">
        <v>82</v>
      </c>
      <c r="E82" s="192" t="s">
        <v>131</v>
      </c>
      <c r="F82" s="192" t="s">
        <v>132</v>
      </c>
      <c r="G82" s="190"/>
      <c r="H82" s="190"/>
      <c r="I82" s="193"/>
      <c r="J82" s="194">
        <f>BK82</f>
        <v>0</v>
      </c>
      <c r="K82" s="190"/>
      <c r="L82" s="195"/>
      <c r="M82" s="196"/>
      <c r="N82" s="197"/>
      <c r="O82" s="197"/>
      <c r="P82" s="198">
        <f>P83</f>
        <v>0</v>
      </c>
      <c r="Q82" s="197"/>
      <c r="R82" s="198">
        <f>R83</f>
        <v>0</v>
      </c>
      <c r="S82" s="197"/>
      <c r="T82" s="199">
        <f>T83</f>
        <v>0</v>
      </c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R82" s="200" t="s">
        <v>133</v>
      </c>
      <c r="AT82" s="201" t="s">
        <v>82</v>
      </c>
      <c r="AU82" s="201" t="s">
        <v>83</v>
      </c>
      <c r="AY82" s="200" t="s">
        <v>134</v>
      </c>
      <c r="BK82" s="202">
        <f>BK83</f>
        <v>0</v>
      </c>
    </row>
    <row r="83" s="12" customFormat="1" ht="22.8" customHeight="1">
      <c r="A83" s="12"/>
      <c r="B83" s="189"/>
      <c r="C83" s="190"/>
      <c r="D83" s="191" t="s">
        <v>82</v>
      </c>
      <c r="E83" s="203" t="s">
        <v>135</v>
      </c>
      <c r="F83" s="203" t="s">
        <v>136</v>
      </c>
      <c r="G83" s="190"/>
      <c r="H83" s="190"/>
      <c r="I83" s="193"/>
      <c r="J83" s="204">
        <f>BK83</f>
        <v>0</v>
      </c>
      <c r="K83" s="190"/>
      <c r="L83" s="195"/>
      <c r="M83" s="196"/>
      <c r="N83" s="197"/>
      <c r="O83" s="197"/>
      <c r="P83" s="198">
        <f>SUM(P84:P123)</f>
        <v>0</v>
      </c>
      <c r="Q83" s="197"/>
      <c r="R83" s="198">
        <f>SUM(R84:R123)</f>
        <v>0</v>
      </c>
      <c r="S83" s="197"/>
      <c r="T83" s="199">
        <f>SUM(T84:T123)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200" t="s">
        <v>133</v>
      </c>
      <c r="AT83" s="201" t="s">
        <v>82</v>
      </c>
      <c r="AU83" s="201" t="s">
        <v>23</v>
      </c>
      <c r="AY83" s="200" t="s">
        <v>134</v>
      </c>
      <c r="BK83" s="202">
        <f>SUM(BK84:BK123)</f>
        <v>0</v>
      </c>
    </row>
    <row r="84" s="2" customFormat="1" ht="16.5" customHeight="1">
      <c r="A84" s="39"/>
      <c r="B84" s="40"/>
      <c r="C84" s="205" t="s">
        <v>23</v>
      </c>
      <c r="D84" s="205" t="s">
        <v>137</v>
      </c>
      <c r="E84" s="206" t="s">
        <v>138</v>
      </c>
      <c r="F84" s="207" t="s">
        <v>139</v>
      </c>
      <c r="G84" s="208" t="s">
        <v>140</v>
      </c>
      <c r="H84" s="209">
        <v>250</v>
      </c>
      <c r="I84" s="210"/>
      <c r="J84" s="211">
        <f>ROUND(I84*H84,2)</f>
        <v>0</v>
      </c>
      <c r="K84" s="207" t="s">
        <v>141</v>
      </c>
      <c r="L84" s="212"/>
      <c r="M84" s="213" t="s">
        <v>43</v>
      </c>
      <c r="N84" s="214" t="s">
        <v>54</v>
      </c>
      <c r="O84" s="85"/>
      <c r="P84" s="215">
        <f>O84*H84</f>
        <v>0</v>
      </c>
      <c r="Q84" s="215">
        <v>0</v>
      </c>
      <c r="R84" s="215">
        <f>Q84*H84</f>
        <v>0</v>
      </c>
      <c r="S84" s="215">
        <v>0</v>
      </c>
      <c r="T84" s="216">
        <f>S84*H84</f>
        <v>0</v>
      </c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  <c r="AR84" s="217" t="s">
        <v>142</v>
      </c>
      <c r="AT84" s="217" t="s">
        <v>137</v>
      </c>
      <c r="AU84" s="217" t="s">
        <v>92</v>
      </c>
      <c r="AY84" s="17" t="s">
        <v>134</v>
      </c>
      <c r="BE84" s="218">
        <f>IF(N84="základní",J84,0)</f>
        <v>0</v>
      </c>
      <c r="BF84" s="218">
        <f>IF(N84="snížená",J84,0)</f>
        <v>0</v>
      </c>
      <c r="BG84" s="218">
        <f>IF(N84="zákl. přenesená",J84,0)</f>
        <v>0</v>
      </c>
      <c r="BH84" s="218">
        <f>IF(N84="sníž. přenesená",J84,0)</f>
        <v>0</v>
      </c>
      <c r="BI84" s="218">
        <f>IF(N84="nulová",J84,0)</f>
        <v>0</v>
      </c>
      <c r="BJ84" s="17" t="s">
        <v>23</v>
      </c>
      <c r="BK84" s="218">
        <f>ROUND(I84*H84,2)</f>
        <v>0</v>
      </c>
      <c r="BL84" s="17" t="s">
        <v>142</v>
      </c>
      <c r="BM84" s="217" t="s">
        <v>143</v>
      </c>
    </row>
    <row r="85" s="2" customFormat="1" ht="33" customHeight="1">
      <c r="A85" s="39"/>
      <c r="B85" s="40"/>
      <c r="C85" s="219" t="s">
        <v>92</v>
      </c>
      <c r="D85" s="219" t="s">
        <v>144</v>
      </c>
      <c r="E85" s="220" t="s">
        <v>145</v>
      </c>
      <c r="F85" s="221" t="s">
        <v>146</v>
      </c>
      <c r="G85" s="222" t="s">
        <v>140</v>
      </c>
      <c r="H85" s="223">
        <v>250</v>
      </c>
      <c r="I85" s="224"/>
      <c r="J85" s="225">
        <f>ROUND(I85*H85,2)</f>
        <v>0</v>
      </c>
      <c r="K85" s="221" t="s">
        <v>141</v>
      </c>
      <c r="L85" s="45"/>
      <c r="M85" s="226" t="s">
        <v>43</v>
      </c>
      <c r="N85" s="227" t="s">
        <v>54</v>
      </c>
      <c r="O85" s="85"/>
      <c r="P85" s="215">
        <f>O85*H85</f>
        <v>0</v>
      </c>
      <c r="Q85" s="215">
        <v>0</v>
      </c>
      <c r="R85" s="215">
        <f>Q85*H85</f>
        <v>0</v>
      </c>
      <c r="S85" s="215">
        <v>0</v>
      </c>
      <c r="T85" s="216">
        <f>S85*H85</f>
        <v>0</v>
      </c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  <c r="AR85" s="217" t="s">
        <v>142</v>
      </c>
      <c r="AT85" s="217" t="s">
        <v>144</v>
      </c>
      <c r="AU85" s="217" t="s">
        <v>92</v>
      </c>
      <c r="AY85" s="17" t="s">
        <v>134</v>
      </c>
      <c r="BE85" s="218">
        <f>IF(N85="základní",J85,0)</f>
        <v>0</v>
      </c>
      <c r="BF85" s="218">
        <f>IF(N85="snížená",J85,0)</f>
        <v>0</v>
      </c>
      <c r="BG85" s="218">
        <f>IF(N85="zákl. přenesená",J85,0)</f>
        <v>0</v>
      </c>
      <c r="BH85" s="218">
        <f>IF(N85="sníž. přenesená",J85,0)</f>
        <v>0</v>
      </c>
      <c r="BI85" s="218">
        <f>IF(N85="nulová",J85,0)</f>
        <v>0</v>
      </c>
      <c r="BJ85" s="17" t="s">
        <v>23</v>
      </c>
      <c r="BK85" s="218">
        <f>ROUND(I85*H85,2)</f>
        <v>0</v>
      </c>
      <c r="BL85" s="17" t="s">
        <v>142</v>
      </c>
      <c r="BM85" s="217" t="s">
        <v>147</v>
      </c>
    </row>
    <row r="86" s="2" customFormat="1" ht="16.5" customHeight="1">
      <c r="A86" s="39"/>
      <c r="B86" s="40"/>
      <c r="C86" s="219" t="s">
        <v>148</v>
      </c>
      <c r="D86" s="219" t="s">
        <v>144</v>
      </c>
      <c r="E86" s="220" t="s">
        <v>149</v>
      </c>
      <c r="F86" s="221" t="s">
        <v>150</v>
      </c>
      <c r="G86" s="222" t="s">
        <v>140</v>
      </c>
      <c r="H86" s="223">
        <v>250</v>
      </c>
      <c r="I86" s="224"/>
      <c r="J86" s="225">
        <f>ROUND(I86*H86,2)</f>
        <v>0</v>
      </c>
      <c r="K86" s="221" t="s">
        <v>141</v>
      </c>
      <c r="L86" s="45"/>
      <c r="M86" s="226" t="s">
        <v>43</v>
      </c>
      <c r="N86" s="227" t="s">
        <v>54</v>
      </c>
      <c r="O86" s="85"/>
      <c r="P86" s="215">
        <f>O86*H86</f>
        <v>0</v>
      </c>
      <c r="Q86" s="215">
        <v>0</v>
      </c>
      <c r="R86" s="215">
        <f>Q86*H86</f>
        <v>0</v>
      </c>
      <c r="S86" s="215">
        <v>0</v>
      </c>
      <c r="T86" s="216">
        <f>S86*H86</f>
        <v>0</v>
      </c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R86" s="217" t="s">
        <v>142</v>
      </c>
      <c r="AT86" s="217" t="s">
        <v>144</v>
      </c>
      <c r="AU86" s="217" t="s">
        <v>92</v>
      </c>
      <c r="AY86" s="17" t="s">
        <v>134</v>
      </c>
      <c r="BE86" s="218">
        <f>IF(N86="základní",J86,0)</f>
        <v>0</v>
      </c>
      <c r="BF86" s="218">
        <f>IF(N86="snížená",J86,0)</f>
        <v>0</v>
      </c>
      <c r="BG86" s="218">
        <f>IF(N86="zákl. přenesená",J86,0)</f>
        <v>0</v>
      </c>
      <c r="BH86" s="218">
        <f>IF(N86="sníž. přenesená",J86,0)</f>
        <v>0</v>
      </c>
      <c r="BI86" s="218">
        <f>IF(N86="nulová",J86,0)</f>
        <v>0</v>
      </c>
      <c r="BJ86" s="17" t="s">
        <v>23</v>
      </c>
      <c r="BK86" s="218">
        <f>ROUND(I86*H86,2)</f>
        <v>0</v>
      </c>
      <c r="BL86" s="17" t="s">
        <v>142</v>
      </c>
      <c r="BM86" s="217" t="s">
        <v>151</v>
      </c>
    </row>
    <row r="87" s="2" customFormat="1" ht="21.75" customHeight="1">
      <c r="A87" s="39"/>
      <c r="B87" s="40"/>
      <c r="C87" s="205" t="s">
        <v>133</v>
      </c>
      <c r="D87" s="205" t="s">
        <v>137</v>
      </c>
      <c r="E87" s="206" t="s">
        <v>152</v>
      </c>
      <c r="F87" s="207" t="s">
        <v>153</v>
      </c>
      <c r="G87" s="208" t="s">
        <v>140</v>
      </c>
      <c r="H87" s="209">
        <v>250</v>
      </c>
      <c r="I87" s="210"/>
      <c r="J87" s="211">
        <f>ROUND(I87*H87,2)</f>
        <v>0</v>
      </c>
      <c r="K87" s="207" t="s">
        <v>141</v>
      </c>
      <c r="L87" s="212"/>
      <c r="M87" s="213" t="s">
        <v>43</v>
      </c>
      <c r="N87" s="214" t="s">
        <v>54</v>
      </c>
      <c r="O87" s="85"/>
      <c r="P87" s="215">
        <f>O87*H87</f>
        <v>0</v>
      </c>
      <c r="Q87" s="215">
        <v>0</v>
      </c>
      <c r="R87" s="215">
        <f>Q87*H87</f>
        <v>0</v>
      </c>
      <c r="S87" s="215">
        <v>0</v>
      </c>
      <c r="T87" s="216">
        <f>S87*H87</f>
        <v>0</v>
      </c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R87" s="217" t="s">
        <v>154</v>
      </c>
      <c r="AT87" s="217" t="s">
        <v>137</v>
      </c>
      <c r="AU87" s="217" t="s">
        <v>92</v>
      </c>
      <c r="AY87" s="17" t="s">
        <v>134</v>
      </c>
      <c r="BE87" s="218">
        <f>IF(N87="základní",J87,0)</f>
        <v>0</v>
      </c>
      <c r="BF87" s="218">
        <f>IF(N87="snížená",J87,0)</f>
        <v>0</v>
      </c>
      <c r="BG87" s="218">
        <f>IF(N87="zákl. přenesená",J87,0)</f>
        <v>0</v>
      </c>
      <c r="BH87" s="218">
        <f>IF(N87="sníž. přenesená",J87,0)</f>
        <v>0</v>
      </c>
      <c r="BI87" s="218">
        <f>IF(N87="nulová",J87,0)</f>
        <v>0</v>
      </c>
      <c r="BJ87" s="17" t="s">
        <v>23</v>
      </c>
      <c r="BK87" s="218">
        <f>ROUND(I87*H87,2)</f>
        <v>0</v>
      </c>
      <c r="BL87" s="17" t="s">
        <v>154</v>
      </c>
      <c r="BM87" s="217" t="s">
        <v>155</v>
      </c>
    </row>
    <row r="88" s="2" customFormat="1" ht="44.25" customHeight="1">
      <c r="A88" s="39"/>
      <c r="B88" s="40"/>
      <c r="C88" s="219" t="s">
        <v>156</v>
      </c>
      <c r="D88" s="219" t="s">
        <v>144</v>
      </c>
      <c r="E88" s="220" t="s">
        <v>157</v>
      </c>
      <c r="F88" s="221" t="s">
        <v>158</v>
      </c>
      <c r="G88" s="222" t="s">
        <v>159</v>
      </c>
      <c r="H88" s="223">
        <v>10</v>
      </c>
      <c r="I88" s="224"/>
      <c r="J88" s="225">
        <f>ROUND(I88*H88,2)</f>
        <v>0</v>
      </c>
      <c r="K88" s="221" t="s">
        <v>141</v>
      </c>
      <c r="L88" s="45"/>
      <c r="M88" s="226" t="s">
        <v>43</v>
      </c>
      <c r="N88" s="227" t="s">
        <v>54</v>
      </c>
      <c r="O88" s="85"/>
      <c r="P88" s="215">
        <f>O88*H88</f>
        <v>0</v>
      </c>
      <c r="Q88" s="215">
        <v>0</v>
      </c>
      <c r="R88" s="215">
        <f>Q88*H88</f>
        <v>0</v>
      </c>
      <c r="S88" s="215">
        <v>0</v>
      </c>
      <c r="T88" s="216">
        <f>S88*H88</f>
        <v>0</v>
      </c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R88" s="217" t="s">
        <v>160</v>
      </c>
      <c r="AT88" s="217" t="s">
        <v>144</v>
      </c>
      <c r="AU88" s="217" t="s">
        <v>92</v>
      </c>
      <c r="AY88" s="17" t="s">
        <v>134</v>
      </c>
      <c r="BE88" s="218">
        <f>IF(N88="základní",J88,0)</f>
        <v>0</v>
      </c>
      <c r="BF88" s="218">
        <f>IF(N88="snížená",J88,0)</f>
        <v>0</v>
      </c>
      <c r="BG88" s="218">
        <f>IF(N88="zákl. přenesená",J88,0)</f>
        <v>0</v>
      </c>
      <c r="BH88" s="218">
        <f>IF(N88="sníž. přenesená",J88,0)</f>
        <v>0</v>
      </c>
      <c r="BI88" s="218">
        <f>IF(N88="nulová",J88,0)</f>
        <v>0</v>
      </c>
      <c r="BJ88" s="17" t="s">
        <v>23</v>
      </c>
      <c r="BK88" s="218">
        <f>ROUND(I88*H88,2)</f>
        <v>0</v>
      </c>
      <c r="BL88" s="17" t="s">
        <v>160</v>
      </c>
      <c r="BM88" s="217" t="s">
        <v>161</v>
      </c>
    </row>
    <row r="89" s="2" customFormat="1" ht="44.25" customHeight="1">
      <c r="A89" s="39"/>
      <c r="B89" s="40"/>
      <c r="C89" s="219" t="s">
        <v>162</v>
      </c>
      <c r="D89" s="219" t="s">
        <v>144</v>
      </c>
      <c r="E89" s="220" t="s">
        <v>163</v>
      </c>
      <c r="F89" s="221" t="s">
        <v>164</v>
      </c>
      <c r="G89" s="222" t="s">
        <v>140</v>
      </c>
      <c r="H89" s="223">
        <v>250</v>
      </c>
      <c r="I89" s="224"/>
      <c r="J89" s="225">
        <f>ROUND(I89*H89,2)</f>
        <v>0</v>
      </c>
      <c r="K89" s="221" t="s">
        <v>141</v>
      </c>
      <c r="L89" s="45"/>
      <c r="M89" s="226" t="s">
        <v>43</v>
      </c>
      <c r="N89" s="227" t="s">
        <v>54</v>
      </c>
      <c r="O89" s="85"/>
      <c r="P89" s="215">
        <f>O89*H89</f>
        <v>0</v>
      </c>
      <c r="Q89" s="215">
        <v>0</v>
      </c>
      <c r="R89" s="215">
        <f>Q89*H89</f>
        <v>0</v>
      </c>
      <c r="S89" s="215">
        <v>0</v>
      </c>
      <c r="T89" s="216">
        <f>S89*H89</f>
        <v>0</v>
      </c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R89" s="217" t="s">
        <v>23</v>
      </c>
      <c r="AT89" s="217" t="s">
        <v>144</v>
      </c>
      <c r="AU89" s="217" t="s">
        <v>92</v>
      </c>
      <c r="AY89" s="17" t="s">
        <v>134</v>
      </c>
      <c r="BE89" s="218">
        <f>IF(N89="základní",J89,0)</f>
        <v>0</v>
      </c>
      <c r="BF89" s="218">
        <f>IF(N89="snížená",J89,0)</f>
        <v>0</v>
      </c>
      <c r="BG89" s="218">
        <f>IF(N89="zákl. přenesená",J89,0)</f>
        <v>0</v>
      </c>
      <c r="BH89" s="218">
        <f>IF(N89="sníž. přenesená",J89,0)</f>
        <v>0</v>
      </c>
      <c r="BI89" s="218">
        <f>IF(N89="nulová",J89,0)</f>
        <v>0</v>
      </c>
      <c r="BJ89" s="17" t="s">
        <v>23</v>
      </c>
      <c r="BK89" s="218">
        <f>ROUND(I89*H89,2)</f>
        <v>0</v>
      </c>
      <c r="BL89" s="17" t="s">
        <v>23</v>
      </c>
      <c r="BM89" s="217" t="s">
        <v>165</v>
      </c>
    </row>
    <row r="90" s="2" customFormat="1" ht="16.5" customHeight="1">
      <c r="A90" s="39"/>
      <c r="B90" s="40"/>
      <c r="C90" s="205" t="s">
        <v>166</v>
      </c>
      <c r="D90" s="205" t="s">
        <v>137</v>
      </c>
      <c r="E90" s="206" t="s">
        <v>167</v>
      </c>
      <c r="F90" s="207" t="s">
        <v>168</v>
      </c>
      <c r="G90" s="208" t="s">
        <v>140</v>
      </c>
      <c r="H90" s="209">
        <v>250</v>
      </c>
      <c r="I90" s="210"/>
      <c r="J90" s="211">
        <f>ROUND(I90*H90,2)</f>
        <v>0</v>
      </c>
      <c r="K90" s="207" t="s">
        <v>141</v>
      </c>
      <c r="L90" s="212"/>
      <c r="M90" s="213" t="s">
        <v>43</v>
      </c>
      <c r="N90" s="214" t="s">
        <v>54</v>
      </c>
      <c r="O90" s="85"/>
      <c r="P90" s="215">
        <f>O90*H90</f>
        <v>0</v>
      </c>
      <c r="Q90" s="215">
        <v>0</v>
      </c>
      <c r="R90" s="215">
        <f>Q90*H90</f>
        <v>0</v>
      </c>
      <c r="S90" s="215">
        <v>0</v>
      </c>
      <c r="T90" s="216">
        <f>S90*H90</f>
        <v>0</v>
      </c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R90" s="217" t="s">
        <v>154</v>
      </c>
      <c r="AT90" s="217" t="s">
        <v>137</v>
      </c>
      <c r="AU90" s="217" t="s">
        <v>92</v>
      </c>
      <c r="AY90" s="17" t="s">
        <v>134</v>
      </c>
      <c r="BE90" s="218">
        <f>IF(N90="základní",J90,0)</f>
        <v>0</v>
      </c>
      <c r="BF90" s="218">
        <f>IF(N90="snížená",J90,0)</f>
        <v>0</v>
      </c>
      <c r="BG90" s="218">
        <f>IF(N90="zákl. přenesená",J90,0)</f>
        <v>0</v>
      </c>
      <c r="BH90" s="218">
        <f>IF(N90="sníž. přenesená",J90,0)</f>
        <v>0</v>
      </c>
      <c r="BI90" s="218">
        <f>IF(N90="nulová",J90,0)</f>
        <v>0</v>
      </c>
      <c r="BJ90" s="17" t="s">
        <v>23</v>
      </c>
      <c r="BK90" s="218">
        <f>ROUND(I90*H90,2)</f>
        <v>0</v>
      </c>
      <c r="BL90" s="17" t="s">
        <v>154</v>
      </c>
      <c r="BM90" s="217" t="s">
        <v>169</v>
      </c>
    </row>
    <row r="91" s="2" customFormat="1" ht="21.75" customHeight="1">
      <c r="A91" s="39"/>
      <c r="B91" s="40"/>
      <c r="C91" s="219" t="s">
        <v>170</v>
      </c>
      <c r="D91" s="219" t="s">
        <v>144</v>
      </c>
      <c r="E91" s="220" t="s">
        <v>171</v>
      </c>
      <c r="F91" s="221" t="s">
        <v>172</v>
      </c>
      <c r="G91" s="222" t="s">
        <v>140</v>
      </c>
      <c r="H91" s="223">
        <v>250</v>
      </c>
      <c r="I91" s="224"/>
      <c r="J91" s="225">
        <f>ROUND(I91*H91,2)</f>
        <v>0</v>
      </c>
      <c r="K91" s="221" t="s">
        <v>141</v>
      </c>
      <c r="L91" s="45"/>
      <c r="M91" s="226" t="s">
        <v>43</v>
      </c>
      <c r="N91" s="227" t="s">
        <v>54</v>
      </c>
      <c r="O91" s="85"/>
      <c r="P91" s="215">
        <f>O91*H91</f>
        <v>0</v>
      </c>
      <c r="Q91" s="215">
        <v>0</v>
      </c>
      <c r="R91" s="215">
        <f>Q91*H91</f>
        <v>0</v>
      </c>
      <c r="S91" s="215">
        <v>0</v>
      </c>
      <c r="T91" s="216">
        <f>S91*H91</f>
        <v>0</v>
      </c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R91" s="217" t="s">
        <v>142</v>
      </c>
      <c r="AT91" s="217" t="s">
        <v>144</v>
      </c>
      <c r="AU91" s="217" t="s">
        <v>92</v>
      </c>
      <c r="AY91" s="17" t="s">
        <v>134</v>
      </c>
      <c r="BE91" s="218">
        <f>IF(N91="základní",J91,0)</f>
        <v>0</v>
      </c>
      <c r="BF91" s="218">
        <f>IF(N91="snížená",J91,0)</f>
        <v>0</v>
      </c>
      <c r="BG91" s="218">
        <f>IF(N91="zákl. přenesená",J91,0)</f>
        <v>0</v>
      </c>
      <c r="BH91" s="218">
        <f>IF(N91="sníž. přenesená",J91,0)</f>
        <v>0</v>
      </c>
      <c r="BI91" s="218">
        <f>IF(N91="nulová",J91,0)</f>
        <v>0</v>
      </c>
      <c r="BJ91" s="17" t="s">
        <v>23</v>
      </c>
      <c r="BK91" s="218">
        <f>ROUND(I91*H91,2)</f>
        <v>0</v>
      </c>
      <c r="BL91" s="17" t="s">
        <v>142</v>
      </c>
      <c r="BM91" s="217" t="s">
        <v>173</v>
      </c>
    </row>
    <row r="92" s="2" customFormat="1" ht="16.5" customHeight="1">
      <c r="A92" s="39"/>
      <c r="B92" s="40"/>
      <c r="C92" s="205" t="s">
        <v>174</v>
      </c>
      <c r="D92" s="205" t="s">
        <v>137</v>
      </c>
      <c r="E92" s="206" t="s">
        <v>175</v>
      </c>
      <c r="F92" s="207" t="s">
        <v>176</v>
      </c>
      <c r="G92" s="208" t="s">
        <v>140</v>
      </c>
      <c r="H92" s="209">
        <v>250</v>
      </c>
      <c r="I92" s="210"/>
      <c r="J92" s="211">
        <f>ROUND(I92*H92,2)</f>
        <v>0</v>
      </c>
      <c r="K92" s="207" t="s">
        <v>141</v>
      </c>
      <c r="L92" s="212"/>
      <c r="M92" s="213" t="s">
        <v>43</v>
      </c>
      <c r="N92" s="214" t="s">
        <v>54</v>
      </c>
      <c r="O92" s="85"/>
      <c r="P92" s="215">
        <f>O92*H92</f>
        <v>0</v>
      </c>
      <c r="Q92" s="215">
        <v>0</v>
      </c>
      <c r="R92" s="215">
        <f>Q92*H92</f>
        <v>0</v>
      </c>
      <c r="S92" s="215">
        <v>0</v>
      </c>
      <c r="T92" s="216">
        <f>S92*H92</f>
        <v>0</v>
      </c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R92" s="217" t="s">
        <v>154</v>
      </c>
      <c r="AT92" s="217" t="s">
        <v>137</v>
      </c>
      <c r="AU92" s="217" t="s">
        <v>92</v>
      </c>
      <c r="AY92" s="17" t="s">
        <v>134</v>
      </c>
      <c r="BE92" s="218">
        <f>IF(N92="základní",J92,0)</f>
        <v>0</v>
      </c>
      <c r="BF92" s="218">
        <f>IF(N92="snížená",J92,0)</f>
        <v>0</v>
      </c>
      <c r="BG92" s="218">
        <f>IF(N92="zákl. přenesená",J92,0)</f>
        <v>0</v>
      </c>
      <c r="BH92" s="218">
        <f>IF(N92="sníž. přenesená",J92,0)</f>
        <v>0</v>
      </c>
      <c r="BI92" s="218">
        <f>IF(N92="nulová",J92,0)</f>
        <v>0</v>
      </c>
      <c r="BJ92" s="17" t="s">
        <v>23</v>
      </c>
      <c r="BK92" s="218">
        <f>ROUND(I92*H92,2)</f>
        <v>0</v>
      </c>
      <c r="BL92" s="17" t="s">
        <v>154</v>
      </c>
      <c r="BM92" s="217" t="s">
        <v>177</v>
      </c>
    </row>
    <row r="93" s="2" customFormat="1" ht="16.5" customHeight="1">
      <c r="A93" s="39"/>
      <c r="B93" s="40"/>
      <c r="C93" s="219" t="s">
        <v>28</v>
      </c>
      <c r="D93" s="219" t="s">
        <v>144</v>
      </c>
      <c r="E93" s="220" t="s">
        <v>178</v>
      </c>
      <c r="F93" s="221" t="s">
        <v>179</v>
      </c>
      <c r="G93" s="222" t="s">
        <v>159</v>
      </c>
      <c r="H93" s="223">
        <v>10</v>
      </c>
      <c r="I93" s="224"/>
      <c r="J93" s="225">
        <f>ROUND(I93*H93,2)</f>
        <v>0</v>
      </c>
      <c r="K93" s="221" t="s">
        <v>141</v>
      </c>
      <c r="L93" s="45"/>
      <c r="M93" s="226" t="s">
        <v>43</v>
      </c>
      <c r="N93" s="227" t="s">
        <v>54</v>
      </c>
      <c r="O93" s="85"/>
      <c r="P93" s="215">
        <f>O93*H93</f>
        <v>0</v>
      </c>
      <c r="Q93" s="215">
        <v>0</v>
      </c>
      <c r="R93" s="215">
        <f>Q93*H93</f>
        <v>0</v>
      </c>
      <c r="S93" s="215">
        <v>0</v>
      </c>
      <c r="T93" s="216">
        <f>S93*H93</f>
        <v>0</v>
      </c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R93" s="217" t="s">
        <v>142</v>
      </c>
      <c r="AT93" s="217" t="s">
        <v>144</v>
      </c>
      <c r="AU93" s="217" t="s">
        <v>92</v>
      </c>
      <c r="AY93" s="17" t="s">
        <v>134</v>
      </c>
      <c r="BE93" s="218">
        <f>IF(N93="základní",J93,0)</f>
        <v>0</v>
      </c>
      <c r="BF93" s="218">
        <f>IF(N93="snížená",J93,0)</f>
        <v>0</v>
      </c>
      <c r="BG93" s="218">
        <f>IF(N93="zákl. přenesená",J93,0)</f>
        <v>0</v>
      </c>
      <c r="BH93" s="218">
        <f>IF(N93="sníž. přenesená",J93,0)</f>
        <v>0</v>
      </c>
      <c r="BI93" s="218">
        <f>IF(N93="nulová",J93,0)</f>
        <v>0</v>
      </c>
      <c r="BJ93" s="17" t="s">
        <v>23</v>
      </c>
      <c r="BK93" s="218">
        <f>ROUND(I93*H93,2)</f>
        <v>0</v>
      </c>
      <c r="BL93" s="17" t="s">
        <v>142</v>
      </c>
      <c r="BM93" s="217" t="s">
        <v>180</v>
      </c>
    </row>
    <row r="94" s="2" customFormat="1" ht="16.5" customHeight="1">
      <c r="A94" s="39"/>
      <c r="B94" s="40"/>
      <c r="C94" s="205" t="s">
        <v>181</v>
      </c>
      <c r="D94" s="205" t="s">
        <v>137</v>
      </c>
      <c r="E94" s="206" t="s">
        <v>182</v>
      </c>
      <c r="F94" s="207" t="s">
        <v>183</v>
      </c>
      <c r="G94" s="208" t="s">
        <v>184</v>
      </c>
      <c r="H94" s="209">
        <v>1</v>
      </c>
      <c r="I94" s="210"/>
      <c r="J94" s="211">
        <f>ROUND(I94*H94,2)</f>
        <v>0</v>
      </c>
      <c r="K94" s="207" t="s">
        <v>141</v>
      </c>
      <c r="L94" s="212"/>
      <c r="M94" s="213" t="s">
        <v>43</v>
      </c>
      <c r="N94" s="214" t="s">
        <v>54</v>
      </c>
      <c r="O94" s="85"/>
      <c r="P94" s="215">
        <f>O94*H94</f>
        <v>0</v>
      </c>
      <c r="Q94" s="215">
        <v>0</v>
      </c>
      <c r="R94" s="215">
        <f>Q94*H94</f>
        <v>0</v>
      </c>
      <c r="S94" s="215">
        <v>0</v>
      </c>
      <c r="T94" s="216">
        <f>S94*H94</f>
        <v>0</v>
      </c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R94" s="217" t="s">
        <v>154</v>
      </c>
      <c r="AT94" s="217" t="s">
        <v>137</v>
      </c>
      <c r="AU94" s="217" t="s">
        <v>92</v>
      </c>
      <c r="AY94" s="17" t="s">
        <v>134</v>
      </c>
      <c r="BE94" s="218">
        <f>IF(N94="základní",J94,0)</f>
        <v>0</v>
      </c>
      <c r="BF94" s="218">
        <f>IF(N94="snížená",J94,0)</f>
        <v>0</v>
      </c>
      <c r="BG94" s="218">
        <f>IF(N94="zákl. přenesená",J94,0)</f>
        <v>0</v>
      </c>
      <c r="BH94" s="218">
        <f>IF(N94="sníž. přenesená",J94,0)</f>
        <v>0</v>
      </c>
      <c r="BI94" s="218">
        <f>IF(N94="nulová",J94,0)</f>
        <v>0</v>
      </c>
      <c r="BJ94" s="17" t="s">
        <v>23</v>
      </c>
      <c r="BK94" s="218">
        <f>ROUND(I94*H94,2)</f>
        <v>0</v>
      </c>
      <c r="BL94" s="17" t="s">
        <v>154</v>
      </c>
      <c r="BM94" s="217" t="s">
        <v>185</v>
      </c>
    </row>
    <row r="95" s="2" customFormat="1">
      <c r="A95" s="39"/>
      <c r="B95" s="40"/>
      <c r="C95" s="219" t="s">
        <v>186</v>
      </c>
      <c r="D95" s="219" t="s">
        <v>144</v>
      </c>
      <c r="E95" s="220" t="s">
        <v>187</v>
      </c>
      <c r="F95" s="221" t="s">
        <v>188</v>
      </c>
      <c r="G95" s="222" t="s">
        <v>159</v>
      </c>
      <c r="H95" s="223">
        <v>4</v>
      </c>
      <c r="I95" s="224"/>
      <c r="J95" s="225">
        <f>ROUND(I95*H95,2)</f>
        <v>0</v>
      </c>
      <c r="K95" s="221" t="s">
        <v>141</v>
      </c>
      <c r="L95" s="45"/>
      <c r="M95" s="226" t="s">
        <v>43</v>
      </c>
      <c r="N95" s="227" t="s">
        <v>54</v>
      </c>
      <c r="O95" s="85"/>
      <c r="P95" s="215">
        <f>O95*H95</f>
        <v>0</v>
      </c>
      <c r="Q95" s="215">
        <v>0</v>
      </c>
      <c r="R95" s="215">
        <f>Q95*H95</f>
        <v>0</v>
      </c>
      <c r="S95" s="215">
        <v>0</v>
      </c>
      <c r="T95" s="216">
        <f>S95*H95</f>
        <v>0</v>
      </c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R95" s="217" t="s">
        <v>142</v>
      </c>
      <c r="AT95" s="217" t="s">
        <v>144</v>
      </c>
      <c r="AU95" s="217" t="s">
        <v>92</v>
      </c>
      <c r="AY95" s="17" t="s">
        <v>134</v>
      </c>
      <c r="BE95" s="218">
        <f>IF(N95="základní",J95,0)</f>
        <v>0</v>
      </c>
      <c r="BF95" s="218">
        <f>IF(N95="snížená",J95,0)</f>
        <v>0</v>
      </c>
      <c r="BG95" s="218">
        <f>IF(N95="zákl. přenesená",J95,0)</f>
        <v>0</v>
      </c>
      <c r="BH95" s="218">
        <f>IF(N95="sníž. přenesená",J95,0)</f>
        <v>0</v>
      </c>
      <c r="BI95" s="218">
        <f>IF(N95="nulová",J95,0)</f>
        <v>0</v>
      </c>
      <c r="BJ95" s="17" t="s">
        <v>23</v>
      </c>
      <c r="BK95" s="218">
        <f>ROUND(I95*H95,2)</f>
        <v>0</v>
      </c>
      <c r="BL95" s="17" t="s">
        <v>142</v>
      </c>
      <c r="BM95" s="217" t="s">
        <v>189</v>
      </c>
    </row>
    <row r="96" s="2" customFormat="1">
      <c r="A96" s="39"/>
      <c r="B96" s="40"/>
      <c r="C96" s="219" t="s">
        <v>190</v>
      </c>
      <c r="D96" s="219" t="s">
        <v>144</v>
      </c>
      <c r="E96" s="220" t="s">
        <v>191</v>
      </c>
      <c r="F96" s="221" t="s">
        <v>192</v>
      </c>
      <c r="G96" s="222" t="s">
        <v>159</v>
      </c>
      <c r="H96" s="223">
        <v>14</v>
      </c>
      <c r="I96" s="224"/>
      <c r="J96" s="225">
        <f>ROUND(I96*H96,2)</f>
        <v>0</v>
      </c>
      <c r="K96" s="221" t="s">
        <v>141</v>
      </c>
      <c r="L96" s="45"/>
      <c r="M96" s="226" t="s">
        <v>43</v>
      </c>
      <c r="N96" s="227" t="s">
        <v>54</v>
      </c>
      <c r="O96" s="85"/>
      <c r="P96" s="215">
        <f>O96*H96</f>
        <v>0</v>
      </c>
      <c r="Q96" s="215">
        <v>0</v>
      </c>
      <c r="R96" s="215">
        <f>Q96*H96</f>
        <v>0</v>
      </c>
      <c r="S96" s="215">
        <v>0</v>
      </c>
      <c r="T96" s="216">
        <f>S96*H96</f>
        <v>0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R96" s="217" t="s">
        <v>142</v>
      </c>
      <c r="AT96" s="217" t="s">
        <v>144</v>
      </c>
      <c r="AU96" s="217" t="s">
        <v>92</v>
      </c>
      <c r="AY96" s="17" t="s">
        <v>134</v>
      </c>
      <c r="BE96" s="218">
        <f>IF(N96="základní",J96,0)</f>
        <v>0</v>
      </c>
      <c r="BF96" s="218">
        <f>IF(N96="snížená",J96,0)</f>
        <v>0</v>
      </c>
      <c r="BG96" s="218">
        <f>IF(N96="zákl. přenesená",J96,0)</f>
        <v>0</v>
      </c>
      <c r="BH96" s="218">
        <f>IF(N96="sníž. přenesená",J96,0)</f>
        <v>0</v>
      </c>
      <c r="BI96" s="218">
        <f>IF(N96="nulová",J96,0)</f>
        <v>0</v>
      </c>
      <c r="BJ96" s="17" t="s">
        <v>23</v>
      </c>
      <c r="BK96" s="218">
        <f>ROUND(I96*H96,2)</f>
        <v>0</v>
      </c>
      <c r="BL96" s="17" t="s">
        <v>142</v>
      </c>
      <c r="BM96" s="217" t="s">
        <v>193</v>
      </c>
    </row>
    <row r="97" s="2" customFormat="1">
      <c r="A97" s="39"/>
      <c r="B97" s="40"/>
      <c r="C97" s="205" t="s">
        <v>194</v>
      </c>
      <c r="D97" s="205" t="s">
        <v>137</v>
      </c>
      <c r="E97" s="206" t="s">
        <v>195</v>
      </c>
      <c r="F97" s="207" t="s">
        <v>196</v>
      </c>
      <c r="G97" s="208" t="s">
        <v>159</v>
      </c>
      <c r="H97" s="209">
        <v>14</v>
      </c>
      <c r="I97" s="210"/>
      <c r="J97" s="211">
        <f>ROUND(I97*H97,2)</f>
        <v>0</v>
      </c>
      <c r="K97" s="207" t="s">
        <v>141</v>
      </c>
      <c r="L97" s="212"/>
      <c r="M97" s="213" t="s">
        <v>43</v>
      </c>
      <c r="N97" s="214" t="s">
        <v>54</v>
      </c>
      <c r="O97" s="85"/>
      <c r="P97" s="215">
        <f>O97*H97</f>
        <v>0</v>
      </c>
      <c r="Q97" s="215">
        <v>0</v>
      </c>
      <c r="R97" s="215">
        <f>Q97*H97</f>
        <v>0</v>
      </c>
      <c r="S97" s="215">
        <v>0</v>
      </c>
      <c r="T97" s="216">
        <f>S97*H97</f>
        <v>0</v>
      </c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R97" s="217" t="s">
        <v>154</v>
      </c>
      <c r="AT97" s="217" t="s">
        <v>137</v>
      </c>
      <c r="AU97" s="217" t="s">
        <v>92</v>
      </c>
      <c r="AY97" s="17" t="s">
        <v>134</v>
      </c>
      <c r="BE97" s="218">
        <f>IF(N97="základní",J97,0)</f>
        <v>0</v>
      </c>
      <c r="BF97" s="218">
        <f>IF(N97="snížená",J97,0)</f>
        <v>0</v>
      </c>
      <c r="BG97" s="218">
        <f>IF(N97="zákl. přenesená",J97,0)</f>
        <v>0</v>
      </c>
      <c r="BH97" s="218">
        <f>IF(N97="sníž. přenesená",J97,0)</f>
        <v>0</v>
      </c>
      <c r="BI97" s="218">
        <f>IF(N97="nulová",J97,0)</f>
        <v>0</v>
      </c>
      <c r="BJ97" s="17" t="s">
        <v>23</v>
      </c>
      <c r="BK97" s="218">
        <f>ROUND(I97*H97,2)</f>
        <v>0</v>
      </c>
      <c r="BL97" s="17" t="s">
        <v>154</v>
      </c>
      <c r="BM97" s="217" t="s">
        <v>197</v>
      </c>
    </row>
    <row r="98" s="2" customFormat="1">
      <c r="A98" s="39"/>
      <c r="B98" s="40"/>
      <c r="C98" s="219" t="s">
        <v>8</v>
      </c>
      <c r="D98" s="219" t="s">
        <v>144</v>
      </c>
      <c r="E98" s="220" t="s">
        <v>198</v>
      </c>
      <c r="F98" s="221" t="s">
        <v>199</v>
      </c>
      <c r="G98" s="222" t="s">
        <v>159</v>
      </c>
      <c r="H98" s="223">
        <v>14</v>
      </c>
      <c r="I98" s="224"/>
      <c r="J98" s="225">
        <f>ROUND(I98*H98,2)</f>
        <v>0</v>
      </c>
      <c r="K98" s="221" t="s">
        <v>141</v>
      </c>
      <c r="L98" s="45"/>
      <c r="M98" s="226" t="s">
        <v>43</v>
      </c>
      <c r="N98" s="227" t="s">
        <v>54</v>
      </c>
      <c r="O98" s="85"/>
      <c r="P98" s="215">
        <f>O98*H98</f>
        <v>0</v>
      </c>
      <c r="Q98" s="215">
        <v>0</v>
      </c>
      <c r="R98" s="215">
        <f>Q98*H98</f>
        <v>0</v>
      </c>
      <c r="S98" s="215">
        <v>0</v>
      </c>
      <c r="T98" s="216">
        <f>S98*H98</f>
        <v>0</v>
      </c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R98" s="217" t="s">
        <v>142</v>
      </c>
      <c r="AT98" s="217" t="s">
        <v>144</v>
      </c>
      <c r="AU98" s="217" t="s">
        <v>92</v>
      </c>
      <c r="AY98" s="17" t="s">
        <v>134</v>
      </c>
      <c r="BE98" s="218">
        <f>IF(N98="základní",J98,0)</f>
        <v>0</v>
      </c>
      <c r="BF98" s="218">
        <f>IF(N98="snížená",J98,0)</f>
        <v>0</v>
      </c>
      <c r="BG98" s="218">
        <f>IF(N98="zákl. přenesená",J98,0)</f>
        <v>0</v>
      </c>
      <c r="BH98" s="218">
        <f>IF(N98="sníž. přenesená",J98,0)</f>
        <v>0</v>
      </c>
      <c r="BI98" s="218">
        <f>IF(N98="nulová",J98,0)</f>
        <v>0</v>
      </c>
      <c r="BJ98" s="17" t="s">
        <v>23</v>
      </c>
      <c r="BK98" s="218">
        <f>ROUND(I98*H98,2)</f>
        <v>0</v>
      </c>
      <c r="BL98" s="17" t="s">
        <v>142</v>
      </c>
      <c r="BM98" s="217" t="s">
        <v>200</v>
      </c>
    </row>
    <row r="99" s="2" customFormat="1" ht="21.75" customHeight="1">
      <c r="A99" s="39"/>
      <c r="B99" s="40"/>
      <c r="C99" s="205" t="s">
        <v>201</v>
      </c>
      <c r="D99" s="205" t="s">
        <v>137</v>
      </c>
      <c r="E99" s="206" t="s">
        <v>202</v>
      </c>
      <c r="F99" s="207" t="s">
        <v>203</v>
      </c>
      <c r="G99" s="208" t="s">
        <v>159</v>
      </c>
      <c r="H99" s="209">
        <v>14</v>
      </c>
      <c r="I99" s="210"/>
      <c r="J99" s="211">
        <f>ROUND(I99*H99,2)</f>
        <v>0</v>
      </c>
      <c r="K99" s="207" t="s">
        <v>141</v>
      </c>
      <c r="L99" s="212"/>
      <c r="M99" s="213" t="s">
        <v>43</v>
      </c>
      <c r="N99" s="214" t="s">
        <v>54</v>
      </c>
      <c r="O99" s="85"/>
      <c r="P99" s="215">
        <f>O99*H99</f>
        <v>0</v>
      </c>
      <c r="Q99" s="215">
        <v>0</v>
      </c>
      <c r="R99" s="215">
        <f>Q99*H99</f>
        <v>0</v>
      </c>
      <c r="S99" s="215">
        <v>0</v>
      </c>
      <c r="T99" s="216">
        <f>S99*H99</f>
        <v>0</v>
      </c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R99" s="217" t="s">
        <v>154</v>
      </c>
      <c r="AT99" s="217" t="s">
        <v>137</v>
      </c>
      <c r="AU99" s="217" t="s">
        <v>92</v>
      </c>
      <c r="AY99" s="17" t="s">
        <v>134</v>
      </c>
      <c r="BE99" s="218">
        <f>IF(N99="základní",J99,0)</f>
        <v>0</v>
      </c>
      <c r="BF99" s="218">
        <f>IF(N99="snížená",J99,0)</f>
        <v>0</v>
      </c>
      <c r="BG99" s="218">
        <f>IF(N99="zákl. přenesená",J99,0)</f>
        <v>0</v>
      </c>
      <c r="BH99" s="218">
        <f>IF(N99="sníž. přenesená",J99,0)</f>
        <v>0</v>
      </c>
      <c r="BI99" s="218">
        <f>IF(N99="nulová",J99,0)</f>
        <v>0</v>
      </c>
      <c r="BJ99" s="17" t="s">
        <v>23</v>
      </c>
      <c r="BK99" s="218">
        <f>ROUND(I99*H99,2)</f>
        <v>0</v>
      </c>
      <c r="BL99" s="17" t="s">
        <v>154</v>
      </c>
      <c r="BM99" s="217" t="s">
        <v>204</v>
      </c>
    </row>
    <row r="100" s="2" customFormat="1">
      <c r="A100" s="39"/>
      <c r="B100" s="40"/>
      <c r="C100" s="219" t="s">
        <v>205</v>
      </c>
      <c r="D100" s="219" t="s">
        <v>144</v>
      </c>
      <c r="E100" s="220" t="s">
        <v>206</v>
      </c>
      <c r="F100" s="221" t="s">
        <v>207</v>
      </c>
      <c r="G100" s="222" t="s">
        <v>159</v>
      </c>
      <c r="H100" s="223">
        <v>14</v>
      </c>
      <c r="I100" s="224"/>
      <c r="J100" s="225">
        <f>ROUND(I100*H100,2)</f>
        <v>0</v>
      </c>
      <c r="K100" s="221" t="s">
        <v>141</v>
      </c>
      <c r="L100" s="45"/>
      <c r="M100" s="226" t="s">
        <v>43</v>
      </c>
      <c r="N100" s="227" t="s">
        <v>54</v>
      </c>
      <c r="O100" s="85"/>
      <c r="P100" s="215">
        <f>O100*H100</f>
        <v>0</v>
      </c>
      <c r="Q100" s="215">
        <v>0</v>
      </c>
      <c r="R100" s="215">
        <f>Q100*H100</f>
        <v>0</v>
      </c>
      <c r="S100" s="215">
        <v>0</v>
      </c>
      <c r="T100" s="216">
        <f>S100*H100</f>
        <v>0</v>
      </c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R100" s="217" t="s">
        <v>142</v>
      </c>
      <c r="AT100" s="217" t="s">
        <v>144</v>
      </c>
      <c r="AU100" s="217" t="s">
        <v>92</v>
      </c>
      <c r="AY100" s="17" t="s">
        <v>134</v>
      </c>
      <c r="BE100" s="218">
        <f>IF(N100="základní",J100,0)</f>
        <v>0</v>
      </c>
      <c r="BF100" s="218">
        <f>IF(N100="snížená",J100,0)</f>
        <v>0</v>
      </c>
      <c r="BG100" s="218">
        <f>IF(N100="zákl. přenesená",J100,0)</f>
        <v>0</v>
      </c>
      <c r="BH100" s="218">
        <f>IF(N100="sníž. přenesená",J100,0)</f>
        <v>0</v>
      </c>
      <c r="BI100" s="218">
        <f>IF(N100="nulová",J100,0)</f>
        <v>0</v>
      </c>
      <c r="BJ100" s="17" t="s">
        <v>23</v>
      </c>
      <c r="BK100" s="218">
        <f>ROUND(I100*H100,2)</f>
        <v>0</v>
      </c>
      <c r="BL100" s="17" t="s">
        <v>142</v>
      </c>
      <c r="BM100" s="217" t="s">
        <v>208</v>
      </c>
    </row>
    <row r="101" s="2" customFormat="1">
      <c r="A101" s="39"/>
      <c r="B101" s="40"/>
      <c r="C101" s="205" t="s">
        <v>209</v>
      </c>
      <c r="D101" s="205" t="s">
        <v>137</v>
      </c>
      <c r="E101" s="206" t="s">
        <v>210</v>
      </c>
      <c r="F101" s="207" t="s">
        <v>211</v>
      </c>
      <c r="G101" s="208" t="s">
        <v>159</v>
      </c>
      <c r="H101" s="209">
        <v>14</v>
      </c>
      <c r="I101" s="210"/>
      <c r="J101" s="211">
        <f>ROUND(I101*H101,2)</f>
        <v>0</v>
      </c>
      <c r="K101" s="207" t="s">
        <v>141</v>
      </c>
      <c r="L101" s="212"/>
      <c r="M101" s="213" t="s">
        <v>43</v>
      </c>
      <c r="N101" s="214" t="s">
        <v>54</v>
      </c>
      <c r="O101" s="85"/>
      <c r="P101" s="215">
        <f>O101*H101</f>
        <v>0</v>
      </c>
      <c r="Q101" s="215">
        <v>0</v>
      </c>
      <c r="R101" s="215">
        <f>Q101*H101</f>
        <v>0</v>
      </c>
      <c r="S101" s="215">
        <v>0</v>
      </c>
      <c r="T101" s="216">
        <f>S101*H101</f>
        <v>0</v>
      </c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R101" s="217" t="s">
        <v>154</v>
      </c>
      <c r="AT101" s="217" t="s">
        <v>137</v>
      </c>
      <c r="AU101" s="217" t="s">
        <v>92</v>
      </c>
      <c r="AY101" s="17" t="s">
        <v>134</v>
      </c>
      <c r="BE101" s="218">
        <f>IF(N101="základní",J101,0)</f>
        <v>0</v>
      </c>
      <c r="BF101" s="218">
        <f>IF(N101="snížená",J101,0)</f>
        <v>0</v>
      </c>
      <c r="BG101" s="218">
        <f>IF(N101="zákl. přenesená",J101,0)</f>
        <v>0</v>
      </c>
      <c r="BH101" s="218">
        <f>IF(N101="sníž. přenesená",J101,0)</f>
        <v>0</v>
      </c>
      <c r="BI101" s="218">
        <f>IF(N101="nulová",J101,0)</f>
        <v>0</v>
      </c>
      <c r="BJ101" s="17" t="s">
        <v>23</v>
      </c>
      <c r="BK101" s="218">
        <f>ROUND(I101*H101,2)</f>
        <v>0</v>
      </c>
      <c r="BL101" s="17" t="s">
        <v>154</v>
      </c>
      <c r="BM101" s="217" t="s">
        <v>212</v>
      </c>
    </row>
    <row r="102" s="2" customFormat="1">
      <c r="A102" s="39"/>
      <c r="B102" s="40"/>
      <c r="C102" s="41"/>
      <c r="D102" s="228" t="s">
        <v>213</v>
      </c>
      <c r="E102" s="41"/>
      <c r="F102" s="229" t="s">
        <v>214</v>
      </c>
      <c r="G102" s="41"/>
      <c r="H102" s="41"/>
      <c r="I102" s="230"/>
      <c r="J102" s="41"/>
      <c r="K102" s="41"/>
      <c r="L102" s="45"/>
      <c r="M102" s="231"/>
      <c r="N102" s="232"/>
      <c r="O102" s="85"/>
      <c r="P102" s="85"/>
      <c r="Q102" s="85"/>
      <c r="R102" s="85"/>
      <c r="S102" s="85"/>
      <c r="T102" s="86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T102" s="17" t="s">
        <v>213</v>
      </c>
      <c r="AU102" s="17" t="s">
        <v>92</v>
      </c>
    </row>
    <row r="103" s="2" customFormat="1">
      <c r="A103" s="39"/>
      <c r="B103" s="40"/>
      <c r="C103" s="219" t="s">
        <v>215</v>
      </c>
      <c r="D103" s="219" t="s">
        <v>144</v>
      </c>
      <c r="E103" s="220" t="s">
        <v>216</v>
      </c>
      <c r="F103" s="221" t="s">
        <v>217</v>
      </c>
      <c r="G103" s="222" t="s">
        <v>159</v>
      </c>
      <c r="H103" s="223">
        <v>14</v>
      </c>
      <c r="I103" s="224"/>
      <c r="J103" s="225">
        <f>ROUND(I103*H103,2)</f>
        <v>0</v>
      </c>
      <c r="K103" s="221" t="s">
        <v>141</v>
      </c>
      <c r="L103" s="45"/>
      <c r="M103" s="226" t="s">
        <v>43</v>
      </c>
      <c r="N103" s="227" t="s">
        <v>54</v>
      </c>
      <c r="O103" s="85"/>
      <c r="P103" s="215">
        <f>O103*H103</f>
        <v>0</v>
      </c>
      <c r="Q103" s="215">
        <v>0</v>
      </c>
      <c r="R103" s="215">
        <f>Q103*H103</f>
        <v>0</v>
      </c>
      <c r="S103" s="215">
        <v>0</v>
      </c>
      <c r="T103" s="216">
        <f>S103*H103</f>
        <v>0</v>
      </c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R103" s="217" t="s">
        <v>142</v>
      </c>
      <c r="AT103" s="217" t="s">
        <v>144</v>
      </c>
      <c r="AU103" s="217" t="s">
        <v>92</v>
      </c>
      <c r="AY103" s="17" t="s">
        <v>134</v>
      </c>
      <c r="BE103" s="218">
        <f>IF(N103="základní",J103,0)</f>
        <v>0</v>
      </c>
      <c r="BF103" s="218">
        <f>IF(N103="snížená",J103,0)</f>
        <v>0</v>
      </c>
      <c r="BG103" s="218">
        <f>IF(N103="zákl. přenesená",J103,0)</f>
        <v>0</v>
      </c>
      <c r="BH103" s="218">
        <f>IF(N103="sníž. přenesená",J103,0)</f>
        <v>0</v>
      </c>
      <c r="BI103" s="218">
        <f>IF(N103="nulová",J103,0)</f>
        <v>0</v>
      </c>
      <c r="BJ103" s="17" t="s">
        <v>23</v>
      </c>
      <c r="BK103" s="218">
        <f>ROUND(I103*H103,2)</f>
        <v>0</v>
      </c>
      <c r="BL103" s="17" t="s">
        <v>142</v>
      </c>
      <c r="BM103" s="217" t="s">
        <v>218</v>
      </c>
    </row>
    <row r="104" s="2" customFormat="1" ht="21.75" customHeight="1">
      <c r="A104" s="39"/>
      <c r="B104" s="40"/>
      <c r="C104" s="205" t="s">
        <v>219</v>
      </c>
      <c r="D104" s="205" t="s">
        <v>137</v>
      </c>
      <c r="E104" s="206" t="s">
        <v>220</v>
      </c>
      <c r="F104" s="207" t="s">
        <v>221</v>
      </c>
      <c r="G104" s="208" t="s">
        <v>140</v>
      </c>
      <c r="H104" s="209">
        <v>210</v>
      </c>
      <c r="I104" s="210"/>
      <c r="J104" s="211">
        <f>ROUND(I104*H104,2)</f>
        <v>0</v>
      </c>
      <c r="K104" s="207" t="s">
        <v>141</v>
      </c>
      <c r="L104" s="212"/>
      <c r="M104" s="213" t="s">
        <v>43</v>
      </c>
      <c r="N104" s="214" t="s">
        <v>54</v>
      </c>
      <c r="O104" s="85"/>
      <c r="P104" s="215">
        <f>O104*H104</f>
        <v>0</v>
      </c>
      <c r="Q104" s="215">
        <v>0</v>
      </c>
      <c r="R104" s="215">
        <f>Q104*H104</f>
        <v>0</v>
      </c>
      <c r="S104" s="215">
        <v>0</v>
      </c>
      <c r="T104" s="216">
        <f>S104*H104</f>
        <v>0</v>
      </c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R104" s="217" t="s">
        <v>142</v>
      </c>
      <c r="AT104" s="217" t="s">
        <v>137</v>
      </c>
      <c r="AU104" s="217" t="s">
        <v>92</v>
      </c>
      <c r="AY104" s="17" t="s">
        <v>134</v>
      </c>
      <c r="BE104" s="218">
        <f>IF(N104="základní",J104,0)</f>
        <v>0</v>
      </c>
      <c r="BF104" s="218">
        <f>IF(N104="snížená",J104,0)</f>
        <v>0</v>
      </c>
      <c r="BG104" s="218">
        <f>IF(N104="zákl. přenesená",J104,0)</f>
        <v>0</v>
      </c>
      <c r="BH104" s="218">
        <f>IF(N104="sníž. přenesená",J104,0)</f>
        <v>0</v>
      </c>
      <c r="BI104" s="218">
        <f>IF(N104="nulová",J104,0)</f>
        <v>0</v>
      </c>
      <c r="BJ104" s="17" t="s">
        <v>23</v>
      </c>
      <c r="BK104" s="218">
        <f>ROUND(I104*H104,2)</f>
        <v>0</v>
      </c>
      <c r="BL104" s="17" t="s">
        <v>142</v>
      </c>
      <c r="BM104" s="217" t="s">
        <v>222</v>
      </c>
    </row>
    <row r="105" s="2" customFormat="1">
      <c r="A105" s="39"/>
      <c r="B105" s="40"/>
      <c r="C105" s="205" t="s">
        <v>7</v>
      </c>
      <c r="D105" s="205" t="s">
        <v>137</v>
      </c>
      <c r="E105" s="206" t="s">
        <v>223</v>
      </c>
      <c r="F105" s="207" t="s">
        <v>224</v>
      </c>
      <c r="G105" s="208" t="s">
        <v>159</v>
      </c>
      <c r="H105" s="209">
        <v>14</v>
      </c>
      <c r="I105" s="210"/>
      <c r="J105" s="211">
        <f>ROUND(I105*H105,2)</f>
        <v>0</v>
      </c>
      <c r="K105" s="207" t="s">
        <v>141</v>
      </c>
      <c r="L105" s="212"/>
      <c r="M105" s="213" t="s">
        <v>43</v>
      </c>
      <c r="N105" s="214" t="s">
        <v>54</v>
      </c>
      <c r="O105" s="85"/>
      <c r="P105" s="215">
        <f>O105*H105</f>
        <v>0</v>
      </c>
      <c r="Q105" s="215">
        <v>0</v>
      </c>
      <c r="R105" s="215">
        <f>Q105*H105</f>
        <v>0</v>
      </c>
      <c r="S105" s="215">
        <v>0</v>
      </c>
      <c r="T105" s="216">
        <f>S105*H105</f>
        <v>0</v>
      </c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R105" s="217" t="s">
        <v>154</v>
      </c>
      <c r="AT105" s="217" t="s">
        <v>137</v>
      </c>
      <c r="AU105" s="217" t="s">
        <v>92</v>
      </c>
      <c r="AY105" s="17" t="s">
        <v>134</v>
      </c>
      <c r="BE105" s="218">
        <f>IF(N105="základní",J105,0)</f>
        <v>0</v>
      </c>
      <c r="BF105" s="218">
        <f>IF(N105="snížená",J105,0)</f>
        <v>0</v>
      </c>
      <c r="BG105" s="218">
        <f>IF(N105="zákl. přenesená",J105,0)</f>
        <v>0</v>
      </c>
      <c r="BH105" s="218">
        <f>IF(N105="sníž. přenesená",J105,0)</f>
        <v>0</v>
      </c>
      <c r="BI105" s="218">
        <f>IF(N105="nulová",J105,0)</f>
        <v>0</v>
      </c>
      <c r="BJ105" s="17" t="s">
        <v>23</v>
      </c>
      <c r="BK105" s="218">
        <f>ROUND(I105*H105,2)</f>
        <v>0</v>
      </c>
      <c r="BL105" s="17" t="s">
        <v>154</v>
      </c>
      <c r="BM105" s="217" t="s">
        <v>225</v>
      </c>
    </row>
    <row r="106" s="2" customFormat="1">
      <c r="A106" s="39"/>
      <c r="B106" s="40"/>
      <c r="C106" s="219" t="s">
        <v>226</v>
      </c>
      <c r="D106" s="219" t="s">
        <v>144</v>
      </c>
      <c r="E106" s="220" t="s">
        <v>227</v>
      </c>
      <c r="F106" s="221" t="s">
        <v>228</v>
      </c>
      <c r="G106" s="222" t="s">
        <v>159</v>
      </c>
      <c r="H106" s="223">
        <v>14</v>
      </c>
      <c r="I106" s="224"/>
      <c r="J106" s="225">
        <f>ROUND(I106*H106,2)</f>
        <v>0</v>
      </c>
      <c r="K106" s="221" t="s">
        <v>141</v>
      </c>
      <c r="L106" s="45"/>
      <c r="M106" s="226" t="s">
        <v>43</v>
      </c>
      <c r="N106" s="227" t="s">
        <v>54</v>
      </c>
      <c r="O106" s="85"/>
      <c r="P106" s="215">
        <f>O106*H106</f>
        <v>0</v>
      </c>
      <c r="Q106" s="215">
        <v>0</v>
      </c>
      <c r="R106" s="215">
        <f>Q106*H106</f>
        <v>0</v>
      </c>
      <c r="S106" s="215">
        <v>0</v>
      </c>
      <c r="T106" s="216">
        <f>S106*H106</f>
        <v>0</v>
      </c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R106" s="217" t="s">
        <v>142</v>
      </c>
      <c r="AT106" s="217" t="s">
        <v>144</v>
      </c>
      <c r="AU106" s="217" t="s">
        <v>92</v>
      </c>
      <c r="AY106" s="17" t="s">
        <v>134</v>
      </c>
      <c r="BE106" s="218">
        <f>IF(N106="základní",J106,0)</f>
        <v>0</v>
      </c>
      <c r="BF106" s="218">
        <f>IF(N106="snížená",J106,0)</f>
        <v>0</v>
      </c>
      <c r="BG106" s="218">
        <f>IF(N106="zákl. přenesená",J106,0)</f>
        <v>0</v>
      </c>
      <c r="BH106" s="218">
        <f>IF(N106="sníž. přenesená",J106,0)</f>
        <v>0</v>
      </c>
      <c r="BI106" s="218">
        <f>IF(N106="nulová",J106,0)</f>
        <v>0</v>
      </c>
      <c r="BJ106" s="17" t="s">
        <v>23</v>
      </c>
      <c r="BK106" s="218">
        <f>ROUND(I106*H106,2)</f>
        <v>0</v>
      </c>
      <c r="BL106" s="17" t="s">
        <v>142</v>
      </c>
      <c r="BM106" s="217" t="s">
        <v>229</v>
      </c>
    </row>
    <row r="107" s="2" customFormat="1" ht="21.75" customHeight="1">
      <c r="A107" s="39"/>
      <c r="B107" s="40"/>
      <c r="C107" s="219" t="s">
        <v>230</v>
      </c>
      <c r="D107" s="219" t="s">
        <v>144</v>
      </c>
      <c r="E107" s="220" t="s">
        <v>231</v>
      </c>
      <c r="F107" s="221" t="s">
        <v>232</v>
      </c>
      <c r="G107" s="222" t="s">
        <v>159</v>
      </c>
      <c r="H107" s="223">
        <v>2</v>
      </c>
      <c r="I107" s="224"/>
      <c r="J107" s="225">
        <f>ROUND(I107*H107,2)</f>
        <v>0</v>
      </c>
      <c r="K107" s="221" t="s">
        <v>141</v>
      </c>
      <c r="L107" s="45"/>
      <c r="M107" s="226" t="s">
        <v>43</v>
      </c>
      <c r="N107" s="227" t="s">
        <v>54</v>
      </c>
      <c r="O107" s="85"/>
      <c r="P107" s="215">
        <f>O107*H107</f>
        <v>0</v>
      </c>
      <c r="Q107" s="215">
        <v>0</v>
      </c>
      <c r="R107" s="215">
        <f>Q107*H107</f>
        <v>0</v>
      </c>
      <c r="S107" s="215">
        <v>0</v>
      </c>
      <c r="T107" s="216">
        <f>S107*H107</f>
        <v>0</v>
      </c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R107" s="217" t="s">
        <v>142</v>
      </c>
      <c r="AT107" s="217" t="s">
        <v>144</v>
      </c>
      <c r="AU107" s="217" t="s">
        <v>92</v>
      </c>
      <c r="AY107" s="17" t="s">
        <v>134</v>
      </c>
      <c r="BE107" s="218">
        <f>IF(N107="základní",J107,0)</f>
        <v>0</v>
      </c>
      <c r="BF107" s="218">
        <f>IF(N107="snížená",J107,0)</f>
        <v>0</v>
      </c>
      <c r="BG107" s="218">
        <f>IF(N107="zákl. přenesená",J107,0)</f>
        <v>0</v>
      </c>
      <c r="BH107" s="218">
        <f>IF(N107="sníž. přenesená",J107,0)</f>
        <v>0</v>
      </c>
      <c r="BI107" s="218">
        <f>IF(N107="nulová",J107,0)</f>
        <v>0</v>
      </c>
      <c r="BJ107" s="17" t="s">
        <v>23</v>
      </c>
      <c r="BK107" s="218">
        <f>ROUND(I107*H107,2)</f>
        <v>0</v>
      </c>
      <c r="BL107" s="17" t="s">
        <v>142</v>
      </c>
      <c r="BM107" s="217" t="s">
        <v>233</v>
      </c>
    </row>
    <row r="108" s="2" customFormat="1" ht="16.5" customHeight="1">
      <c r="A108" s="39"/>
      <c r="B108" s="40"/>
      <c r="C108" s="219" t="s">
        <v>234</v>
      </c>
      <c r="D108" s="219" t="s">
        <v>144</v>
      </c>
      <c r="E108" s="220" t="s">
        <v>235</v>
      </c>
      <c r="F108" s="221" t="s">
        <v>236</v>
      </c>
      <c r="G108" s="222" t="s">
        <v>159</v>
      </c>
      <c r="H108" s="223">
        <v>14</v>
      </c>
      <c r="I108" s="224"/>
      <c r="J108" s="225">
        <f>ROUND(I108*H108,2)</f>
        <v>0</v>
      </c>
      <c r="K108" s="221" t="s">
        <v>141</v>
      </c>
      <c r="L108" s="45"/>
      <c r="M108" s="226" t="s">
        <v>43</v>
      </c>
      <c r="N108" s="227" t="s">
        <v>54</v>
      </c>
      <c r="O108" s="85"/>
      <c r="P108" s="215">
        <f>O108*H108</f>
        <v>0</v>
      </c>
      <c r="Q108" s="215">
        <v>0</v>
      </c>
      <c r="R108" s="215">
        <f>Q108*H108</f>
        <v>0</v>
      </c>
      <c r="S108" s="215">
        <v>0</v>
      </c>
      <c r="T108" s="216">
        <f>S108*H108</f>
        <v>0</v>
      </c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R108" s="217" t="s">
        <v>142</v>
      </c>
      <c r="AT108" s="217" t="s">
        <v>144</v>
      </c>
      <c r="AU108" s="217" t="s">
        <v>92</v>
      </c>
      <c r="AY108" s="17" t="s">
        <v>134</v>
      </c>
      <c r="BE108" s="218">
        <f>IF(N108="základní",J108,0)</f>
        <v>0</v>
      </c>
      <c r="BF108" s="218">
        <f>IF(N108="snížená",J108,0)</f>
        <v>0</v>
      </c>
      <c r="BG108" s="218">
        <f>IF(N108="zákl. přenesená",J108,0)</f>
        <v>0</v>
      </c>
      <c r="BH108" s="218">
        <f>IF(N108="sníž. přenesená",J108,0)</f>
        <v>0</v>
      </c>
      <c r="BI108" s="218">
        <f>IF(N108="nulová",J108,0)</f>
        <v>0</v>
      </c>
      <c r="BJ108" s="17" t="s">
        <v>23</v>
      </c>
      <c r="BK108" s="218">
        <f>ROUND(I108*H108,2)</f>
        <v>0</v>
      </c>
      <c r="BL108" s="17" t="s">
        <v>142</v>
      </c>
      <c r="BM108" s="217" t="s">
        <v>237</v>
      </c>
    </row>
    <row r="109" s="2" customFormat="1">
      <c r="A109" s="39"/>
      <c r="B109" s="40"/>
      <c r="C109" s="219" t="s">
        <v>238</v>
      </c>
      <c r="D109" s="219" t="s">
        <v>144</v>
      </c>
      <c r="E109" s="220" t="s">
        <v>239</v>
      </c>
      <c r="F109" s="221" t="s">
        <v>240</v>
      </c>
      <c r="G109" s="222" t="s">
        <v>241</v>
      </c>
      <c r="H109" s="223">
        <v>11.199999999999999</v>
      </c>
      <c r="I109" s="224"/>
      <c r="J109" s="225">
        <f>ROUND(I109*H109,2)</f>
        <v>0</v>
      </c>
      <c r="K109" s="221" t="s">
        <v>141</v>
      </c>
      <c r="L109" s="45"/>
      <c r="M109" s="226" t="s">
        <v>43</v>
      </c>
      <c r="N109" s="227" t="s">
        <v>54</v>
      </c>
      <c r="O109" s="85"/>
      <c r="P109" s="215">
        <f>O109*H109</f>
        <v>0</v>
      </c>
      <c r="Q109" s="215">
        <v>0</v>
      </c>
      <c r="R109" s="215">
        <f>Q109*H109</f>
        <v>0</v>
      </c>
      <c r="S109" s="215">
        <v>0</v>
      </c>
      <c r="T109" s="216">
        <f>S109*H109</f>
        <v>0</v>
      </c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R109" s="217" t="s">
        <v>142</v>
      </c>
      <c r="AT109" s="217" t="s">
        <v>144</v>
      </c>
      <c r="AU109" s="217" t="s">
        <v>92</v>
      </c>
      <c r="AY109" s="17" t="s">
        <v>134</v>
      </c>
      <c r="BE109" s="218">
        <f>IF(N109="základní",J109,0)</f>
        <v>0</v>
      </c>
      <c r="BF109" s="218">
        <f>IF(N109="snížená",J109,0)</f>
        <v>0</v>
      </c>
      <c r="BG109" s="218">
        <f>IF(N109="zákl. přenesená",J109,0)</f>
        <v>0</v>
      </c>
      <c r="BH109" s="218">
        <f>IF(N109="sníž. přenesená",J109,0)</f>
        <v>0</v>
      </c>
      <c r="BI109" s="218">
        <f>IF(N109="nulová",J109,0)</f>
        <v>0</v>
      </c>
      <c r="BJ109" s="17" t="s">
        <v>23</v>
      </c>
      <c r="BK109" s="218">
        <f>ROUND(I109*H109,2)</f>
        <v>0</v>
      </c>
      <c r="BL109" s="17" t="s">
        <v>142</v>
      </c>
      <c r="BM109" s="217" t="s">
        <v>242</v>
      </c>
    </row>
    <row r="110" s="2" customFormat="1">
      <c r="A110" s="39"/>
      <c r="B110" s="40"/>
      <c r="C110" s="41"/>
      <c r="D110" s="228" t="s">
        <v>213</v>
      </c>
      <c r="E110" s="41"/>
      <c r="F110" s="229" t="s">
        <v>243</v>
      </c>
      <c r="G110" s="41"/>
      <c r="H110" s="41"/>
      <c r="I110" s="230"/>
      <c r="J110" s="41"/>
      <c r="K110" s="41"/>
      <c r="L110" s="45"/>
      <c r="M110" s="231"/>
      <c r="N110" s="232"/>
      <c r="O110" s="85"/>
      <c r="P110" s="85"/>
      <c r="Q110" s="85"/>
      <c r="R110" s="85"/>
      <c r="S110" s="85"/>
      <c r="T110" s="86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T110" s="17" t="s">
        <v>213</v>
      </c>
      <c r="AU110" s="17" t="s">
        <v>92</v>
      </c>
    </row>
    <row r="111" s="13" customFormat="1">
      <c r="A111" s="13"/>
      <c r="B111" s="233"/>
      <c r="C111" s="234"/>
      <c r="D111" s="228" t="s">
        <v>244</v>
      </c>
      <c r="E111" s="235" t="s">
        <v>43</v>
      </c>
      <c r="F111" s="236" t="s">
        <v>245</v>
      </c>
      <c r="G111" s="234"/>
      <c r="H111" s="237">
        <v>11.199999999999999</v>
      </c>
      <c r="I111" s="238"/>
      <c r="J111" s="234"/>
      <c r="K111" s="234"/>
      <c r="L111" s="239"/>
      <c r="M111" s="240"/>
      <c r="N111" s="241"/>
      <c r="O111" s="241"/>
      <c r="P111" s="241"/>
      <c r="Q111" s="241"/>
      <c r="R111" s="241"/>
      <c r="S111" s="241"/>
      <c r="T111" s="242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43" t="s">
        <v>244</v>
      </c>
      <c r="AU111" s="243" t="s">
        <v>92</v>
      </c>
      <c r="AV111" s="13" t="s">
        <v>92</v>
      </c>
      <c r="AW111" s="13" t="s">
        <v>45</v>
      </c>
      <c r="AX111" s="13" t="s">
        <v>83</v>
      </c>
      <c r="AY111" s="243" t="s">
        <v>134</v>
      </c>
    </row>
    <row r="112" s="14" customFormat="1">
      <c r="A112" s="14"/>
      <c r="B112" s="244"/>
      <c r="C112" s="245"/>
      <c r="D112" s="228" t="s">
        <v>244</v>
      </c>
      <c r="E112" s="246" t="s">
        <v>43</v>
      </c>
      <c r="F112" s="247" t="s">
        <v>246</v>
      </c>
      <c r="G112" s="245"/>
      <c r="H112" s="248">
        <v>11.199999999999999</v>
      </c>
      <c r="I112" s="249"/>
      <c r="J112" s="245"/>
      <c r="K112" s="245"/>
      <c r="L112" s="250"/>
      <c r="M112" s="251"/>
      <c r="N112" s="252"/>
      <c r="O112" s="252"/>
      <c r="P112" s="252"/>
      <c r="Q112" s="252"/>
      <c r="R112" s="252"/>
      <c r="S112" s="252"/>
      <c r="T112" s="253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T112" s="254" t="s">
        <v>244</v>
      </c>
      <c r="AU112" s="254" t="s">
        <v>92</v>
      </c>
      <c r="AV112" s="14" t="s">
        <v>133</v>
      </c>
      <c r="AW112" s="14" t="s">
        <v>45</v>
      </c>
      <c r="AX112" s="14" t="s">
        <v>23</v>
      </c>
      <c r="AY112" s="254" t="s">
        <v>134</v>
      </c>
    </row>
    <row r="113" s="2" customFormat="1" ht="16.5" customHeight="1">
      <c r="A113" s="39"/>
      <c r="B113" s="40"/>
      <c r="C113" s="205" t="s">
        <v>247</v>
      </c>
      <c r="D113" s="205" t="s">
        <v>137</v>
      </c>
      <c r="E113" s="206" t="s">
        <v>248</v>
      </c>
      <c r="F113" s="207" t="s">
        <v>249</v>
      </c>
      <c r="G113" s="208" t="s">
        <v>241</v>
      </c>
      <c r="H113" s="209">
        <v>11.199999999999999</v>
      </c>
      <c r="I113" s="210"/>
      <c r="J113" s="211">
        <f>ROUND(I113*H113,2)</f>
        <v>0</v>
      </c>
      <c r="K113" s="207" t="s">
        <v>141</v>
      </c>
      <c r="L113" s="212"/>
      <c r="M113" s="213" t="s">
        <v>43</v>
      </c>
      <c r="N113" s="214" t="s">
        <v>54</v>
      </c>
      <c r="O113" s="85"/>
      <c r="P113" s="215">
        <f>O113*H113</f>
        <v>0</v>
      </c>
      <c r="Q113" s="215">
        <v>0</v>
      </c>
      <c r="R113" s="215">
        <f>Q113*H113</f>
        <v>0</v>
      </c>
      <c r="S113" s="215">
        <v>0</v>
      </c>
      <c r="T113" s="216">
        <f>S113*H113</f>
        <v>0</v>
      </c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R113" s="217" t="s">
        <v>154</v>
      </c>
      <c r="AT113" s="217" t="s">
        <v>137</v>
      </c>
      <c r="AU113" s="217" t="s">
        <v>92</v>
      </c>
      <c r="AY113" s="17" t="s">
        <v>134</v>
      </c>
      <c r="BE113" s="218">
        <f>IF(N113="základní",J113,0)</f>
        <v>0</v>
      </c>
      <c r="BF113" s="218">
        <f>IF(N113="snížená",J113,0)</f>
        <v>0</v>
      </c>
      <c r="BG113" s="218">
        <f>IF(N113="zákl. přenesená",J113,0)</f>
        <v>0</v>
      </c>
      <c r="BH113" s="218">
        <f>IF(N113="sníž. přenesená",J113,0)</f>
        <v>0</v>
      </c>
      <c r="BI113" s="218">
        <f>IF(N113="nulová",J113,0)</f>
        <v>0</v>
      </c>
      <c r="BJ113" s="17" t="s">
        <v>23</v>
      </c>
      <c r="BK113" s="218">
        <f>ROUND(I113*H113,2)</f>
        <v>0</v>
      </c>
      <c r="BL113" s="17" t="s">
        <v>154</v>
      </c>
      <c r="BM113" s="217" t="s">
        <v>250</v>
      </c>
    </row>
    <row r="114" s="2" customFormat="1">
      <c r="A114" s="39"/>
      <c r="B114" s="40"/>
      <c r="C114" s="41"/>
      <c r="D114" s="228" t="s">
        <v>213</v>
      </c>
      <c r="E114" s="41"/>
      <c r="F114" s="229" t="s">
        <v>243</v>
      </c>
      <c r="G114" s="41"/>
      <c r="H114" s="41"/>
      <c r="I114" s="230"/>
      <c r="J114" s="41"/>
      <c r="K114" s="41"/>
      <c r="L114" s="45"/>
      <c r="M114" s="231"/>
      <c r="N114" s="232"/>
      <c r="O114" s="85"/>
      <c r="P114" s="85"/>
      <c r="Q114" s="85"/>
      <c r="R114" s="85"/>
      <c r="S114" s="85"/>
      <c r="T114" s="86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T114" s="17" t="s">
        <v>213</v>
      </c>
      <c r="AU114" s="17" t="s">
        <v>92</v>
      </c>
    </row>
    <row r="115" s="2" customFormat="1" ht="55.5" customHeight="1">
      <c r="A115" s="39"/>
      <c r="B115" s="40"/>
      <c r="C115" s="219" t="s">
        <v>251</v>
      </c>
      <c r="D115" s="219" t="s">
        <v>144</v>
      </c>
      <c r="E115" s="220" t="s">
        <v>252</v>
      </c>
      <c r="F115" s="221" t="s">
        <v>253</v>
      </c>
      <c r="G115" s="222" t="s">
        <v>159</v>
      </c>
      <c r="H115" s="223">
        <v>1</v>
      </c>
      <c r="I115" s="224"/>
      <c r="J115" s="225">
        <f>ROUND(I115*H115,2)</f>
        <v>0</v>
      </c>
      <c r="K115" s="221" t="s">
        <v>141</v>
      </c>
      <c r="L115" s="45"/>
      <c r="M115" s="226" t="s">
        <v>43</v>
      </c>
      <c r="N115" s="227" t="s">
        <v>54</v>
      </c>
      <c r="O115" s="85"/>
      <c r="P115" s="215">
        <f>O115*H115</f>
        <v>0</v>
      </c>
      <c r="Q115" s="215">
        <v>0</v>
      </c>
      <c r="R115" s="215">
        <f>Q115*H115</f>
        <v>0</v>
      </c>
      <c r="S115" s="215">
        <v>0</v>
      </c>
      <c r="T115" s="216">
        <f>S115*H115</f>
        <v>0</v>
      </c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R115" s="217" t="s">
        <v>142</v>
      </c>
      <c r="AT115" s="217" t="s">
        <v>144</v>
      </c>
      <c r="AU115" s="217" t="s">
        <v>92</v>
      </c>
      <c r="AY115" s="17" t="s">
        <v>134</v>
      </c>
      <c r="BE115" s="218">
        <f>IF(N115="základní",J115,0)</f>
        <v>0</v>
      </c>
      <c r="BF115" s="218">
        <f>IF(N115="snížená",J115,0)</f>
        <v>0</v>
      </c>
      <c r="BG115" s="218">
        <f>IF(N115="zákl. přenesená",J115,0)</f>
        <v>0</v>
      </c>
      <c r="BH115" s="218">
        <f>IF(N115="sníž. přenesená",J115,0)</f>
        <v>0</v>
      </c>
      <c r="BI115" s="218">
        <f>IF(N115="nulová",J115,0)</f>
        <v>0</v>
      </c>
      <c r="BJ115" s="17" t="s">
        <v>23</v>
      </c>
      <c r="BK115" s="218">
        <f>ROUND(I115*H115,2)</f>
        <v>0</v>
      </c>
      <c r="BL115" s="17" t="s">
        <v>142</v>
      </c>
      <c r="BM115" s="217" t="s">
        <v>254</v>
      </c>
    </row>
    <row r="116" s="2" customFormat="1">
      <c r="A116" s="39"/>
      <c r="B116" s="40"/>
      <c r="C116" s="219" t="s">
        <v>255</v>
      </c>
      <c r="D116" s="219" t="s">
        <v>144</v>
      </c>
      <c r="E116" s="220" t="s">
        <v>256</v>
      </c>
      <c r="F116" s="221" t="s">
        <v>257</v>
      </c>
      <c r="G116" s="222" t="s">
        <v>159</v>
      </c>
      <c r="H116" s="223">
        <v>3</v>
      </c>
      <c r="I116" s="224"/>
      <c r="J116" s="225">
        <f>ROUND(I116*H116,2)</f>
        <v>0</v>
      </c>
      <c r="K116" s="221" t="s">
        <v>141</v>
      </c>
      <c r="L116" s="45"/>
      <c r="M116" s="226" t="s">
        <v>43</v>
      </c>
      <c r="N116" s="227" t="s">
        <v>54</v>
      </c>
      <c r="O116" s="85"/>
      <c r="P116" s="215">
        <f>O116*H116</f>
        <v>0</v>
      </c>
      <c r="Q116" s="215">
        <v>0</v>
      </c>
      <c r="R116" s="215">
        <f>Q116*H116</f>
        <v>0</v>
      </c>
      <c r="S116" s="215">
        <v>0</v>
      </c>
      <c r="T116" s="216">
        <f>S116*H116</f>
        <v>0</v>
      </c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R116" s="217" t="s">
        <v>142</v>
      </c>
      <c r="AT116" s="217" t="s">
        <v>144</v>
      </c>
      <c r="AU116" s="217" t="s">
        <v>92</v>
      </c>
      <c r="AY116" s="17" t="s">
        <v>134</v>
      </c>
      <c r="BE116" s="218">
        <f>IF(N116="základní",J116,0)</f>
        <v>0</v>
      </c>
      <c r="BF116" s="218">
        <f>IF(N116="snížená",J116,0)</f>
        <v>0</v>
      </c>
      <c r="BG116" s="218">
        <f>IF(N116="zákl. přenesená",J116,0)</f>
        <v>0</v>
      </c>
      <c r="BH116" s="218">
        <f>IF(N116="sníž. přenesená",J116,0)</f>
        <v>0</v>
      </c>
      <c r="BI116" s="218">
        <f>IF(N116="nulová",J116,0)</f>
        <v>0</v>
      </c>
      <c r="BJ116" s="17" t="s">
        <v>23</v>
      </c>
      <c r="BK116" s="218">
        <f>ROUND(I116*H116,2)</f>
        <v>0</v>
      </c>
      <c r="BL116" s="17" t="s">
        <v>142</v>
      </c>
      <c r="BM116" s="217" t="s">
        <v>258</v>
      </c>
    </row>
    <row r="117" s="2" customFormat="1">
      <c r="A117" s="39"/>
      <c r="B117" s="40"/>
      <c r="C117" s="219" t="s">
        <v>259</v>
      </c>
      <c r="D117" s="219" t="s">
        <v>144</v>
      </c>
      <c r="E117" s="220" t="s">
        <v>260</v>
      </c>
      <c r="F117" s="221" t="s">
        <v>261</v>
      </c>
      <c r="G117" s="222" t="s">
        <v>159</v>
      </c>
      <c r="H117" s="223">
        <v>1</v>
      </c>
      <c r="I117" s="224"/>
      <c r="J117" s="225">
        <f>ROUND(I117*H117,2)</f>
        <v>0</v>
      </c>
      <c r="K117" s="221" t="s">
        <v>141</v>
      </c>
      <c r="L117" s="45"/>
      <c r="M117" s="226" t="s">
        <v>43</v>
      </c>
      <c r="N117" s="227" t="s">
        <v>54</v>
      </c>
      <c r="O117" s="85"/>
      <c r="P117" s="215">
        <f>O117*H117</f>
        <v>0</v>
      </c>
      <c r="Q117" s="215">
        <v>0</v>
      </c>
      <c r="R117" s="215">
        <f>Q117*H117</f>
        <v>0</v>
      </c>
      <c r="S117" s="215">
        <v>0</v>
      </c>
      <c r="T117" s="216">
        <f>S117*H117</f>
        <v>0</v>
      </c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R117" s="217" t="s">
        <v>142</v>
      </c>
      <c r="AT117" s="217" t="s">
        <v>144</v>
      </c>
      <c r="AU117" s="217" t="s">
        <v>92</v>
      </c>
      <c r="AY117" s="17" t="s">
        <v>134</v>
      </c>
      <c r="BE117" s="218">
        <f>IF(N117="základní",J117,0)</f>
        <v>0</v>
      </c>
      <c r="BF117" s="218">
        <f>IF(N117="snížená",J117,0)</f>
        <v>0</v>
      </c>
      <c r="BG117" s="218">
        <f>IF(N117="zákl. přenesená",J117,0)</f>
        <v>0</v>
      </c>
      <c r="BH117" s="218">
        <f>IF(N117="sníž. přenesená",J117,0)</f>
        <v>0</v>
      </c>
      <c r="BI117" s="218">
        <f>IF(N117="nulová",J117,0)</f>
        <v>0</v>
      </c>
      <c r="BJ117" s="17" t="s">
        <v>23</v>
      </c>
      <c r="BK117" s="218">
        <f>ROUND(I117*H117,2)</f>
        <v>0</v>
      </c>
      <c r="BL117" s="17" t="s">
        <v>142</v>
      </c>
      <c r="BM117" s="217" t="s">
        <v>262</v>
      </c>
    </row>
    <row r="118" s="2" customFormat="1">
      <c r="A118" s="39"/>
      <c r="B118" s="40"/>
      <c r="C118" s="219" t="s">
        <v>263</v>
      </c>
      <c r="D118" s="219" t="s">
        <v>144</v>
      </c>
      <c r="E118" s="220" t="s">
        <v>264</v>
      </c>
      <c r="F118" s="221" t="s">
        <v>265</v>
      </c>
      <c r="G118" s="222" t="s">
        <v>159</v>
      </c>
      <c r="H118" s="223">
        <v>1</v>
      </c>
      <c r="I118" s="224"/>
      <c r="J118" s="225">
        <f>ROUND(I118*H118,2)</f>
        <v>0</v>
      </c>
      <c r="K118" s="221" t="s">
        <v>141</v>
      </c>
      <c r="L118" s="45"/>
      <c r="M118" s="226" t="s">
        <v>43</v>
      </c>
      <c r="N118" s="227" t="s">
        <v>54</v>
      </c>
      <c r="O118" s="85"/>
      <c r="P118" s="215">
        <f>O118*H118</f>
        <v>0</v>
      </c>
      <c r="Q118" s="215">
        <v>0</v>
      </c>
      <c r="R118" s="215">
        <f>Q118*H118</f>
        <v>0</v>
      </c>
      <c r="S118" s="215">
        <v>0</v>
      </c>
      <c r="T118" s="216">
        <f>S118*H118</f>
        <v>0</v>
      </c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R118" s="217" t="s">
        <v>142</v>
      </c>
      <c r="AT118" s="217" t="s">
        <v>144</v>
      </c>
      <c r="AU118" s="217" t="s">
        <v>92</v>
      </c>
      <c r="AY118" s="17" t="s">
        <v>134</v>
      </c>
      <c r="BE118" s="218">
        <f>IF(N118="základní",J118,0)</f>
        <v>0</v>
      </c>
      <c r="BF118" s="218">
        <f>IF(N118="snížená",J118,0)</f>
        <v>0</v>
      </c>
      <c r="BG118" s="218">
        <f>IF(N118="zákl. přenesená",J118,0)</f>
        <v>0</v>
      </c>
      <c r="BH118" s="218">
        <f>IF(N118="sníž. přenesená",J118,0)</f>
        <v>0</v>
      </c>
      <c r="BI118" s="218">
        <f>IF(N118="nulová",J118,0)</f>
        <v>0</v>
      </c>
      <c r="BJ118" s="17" t="s">
        <v>23</v>
      </c>
      <c r="BK118" s="218">
        <f>ROUND(I118*H118,2)</f>
        <v>0</v>
      </c>
      <c r="BL118" s="17" t="s">
        <v>142</v>
      </c>
      <c r="BM118" s="217" t="s">
        <v>266</v>
      </c>
    </row>
    <row r="119" s="2" customFormat="1">
      <c r="A119" s="39"/>
      <c r="B119" s="40"/>
      <c r="C119" s="219" t="s">
        <v>267</v>
      </c>
      <c r="D119" s="219" t="s">
        <v>144</v>
      </c>
      <c r="E119" s="220" t="s">
        <v>268</v>
      </c>
      <c r="F119" s="221" t="s">
        <v>269</v>
      </c>
      <c r="G119" s="222" t="s">
        <v>270</v>
      </c>
      <c r="H119" s="223">
        <v>4</v>
      </c>
      <c r="I119" s="224"/>
      <c r="J119" s="225">
        <f>ROUND(I119*H119,2)</f>
        <v>0</v>
      </c>
      <c r="K119" s="221" t="s">
        <v>141</v>
      </c>
      <c r="L119" s="45"/>
      <c r="M119" s="226" t="s">
        <v>43</v>
      </c>
      <c r="N119" s="227" t="s">
        <v>54</v>
      </c>
      <c r="O119" s="85"/>
      <c r="P119" s="215">
        <f>O119*H119</f>
        <v>0</v>
      </c>
      <c r="Q119" s="215">
        <v>0</v>
      </c>
      <c r="R119" s="215">
        <f>Q119*H119</f>
        <v>0</v>
      </c>
      <c r="S119" s="215">
        <v>0</v>
      </c>
      <c r="T119" s="216">
        <f>S119*H119</f>
        <v>0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R119" s="217" t="s">
        <v>142</v>
      </c>
      <c r="AT119" s="217" t="s">
        <v>144</v>
      </c>
      <c r="AU119" s="217" t="s">
        <v>92</v>
      </c>
      <c r="AY119" s="17" t="s">
        <v>134</v>
      </c>
      <c r="BE119" s="218">
        <f>IF(N119="základní",J119,0)</f>
        <v>0</v>
      </c>
      <c r="BF119" s="218">
        <f>IF(N119="snížená",J119,0)</f>
        <v>0</v>
      </c>
      <c r="BG119" s="218">
        <f>IF(N119="zákl. přenesená",J119,0)</f>
        <v>0</v>
      </c>
      <c r="BH119" s="218">
        <f>IF(N119="sníž. přenesená",J119,0)</f>
        <v>0</v>
      </c>
      <c r="BI119" s="218">
        <f>IF(N119="nulová",J119,0)</f>
        <v>0</v>
      </c>
      <c r="BJ119" s="17" t="s">
        <v>23</v>
      </c>
      <c r="BK119" s="218">
        <f>ROUND(I119*H119,2)</f>
        <v>0</v>
      </c>
      <c r="BL119" s="17" t="s">
        <v>142</v>
      </c>
      <c r="BM119" s="217" t="s">
        <v>271</v>
      </c>
    </row>
    <row r="120" s="2" customFormat="1">
      <c r="A120" s="39"/>
      <c r="B120" s="40"/>
      <c r="C120" s="219" t="s">
        <v>272</v>
      </c>
      <c r="D120" s="219" t="s">
        <v>144</v>
      </c>
      <c r="E120" s="220" t="s">
        <v>273</v>
      </c>
      <c r="F120" s="221" t="s">
        <v>274</v>
      </c>
      <c r="G120" s="222" t="s">
        <v>270</v>
      </c>
      <c r="H120" s="223">
        <v>3</v>
      </c>
      <c r="I120" s="224"/>
      <c r="J120" s="225">
        <f>ROUND(I120*H120,2)</f>
        <v>0</v>
      </c>
      <c r="K120" s="221" t="s">
        <v>141</v>
      </c>
      <c r="L120" s="45"/>
      <c r="M120" s="226" t="s">
        <v>43</v>
      </c>
      <c r="N120" s="227" t="s">
        <v>54</v>
      </c>
      <c r="O120" s="85"/>
      <c r="P120" s="215">
        <f>O120*H120</f>
        <v>0</v>
      </c>
      <c r="Q120" s="215">
        <v>0</v>
      </c>
      <c r="R120" s="215">
        <f>Q120*H120</f>
        <v>0</v>
      </c>
      <c r="S120" s="215">
        <v>0</v>
      </c>
      <c r="T120" s="216">
        <f>S120*H120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R120" s="217" t="s">
        <v>142</v>
      </c>
      <c r="AT120" s="217" t="s">
        <v>144</v>
      </c>
      <c r="AU120" s="217" t="s">
        <v>92</v>
      </c>
      <c r="AY120" s="17" t="s">
        <v>134</v>
      </c>
      <c r="BE120" s="218">
        <f>IF(N120="základní",J120,0)</f>
        <v>0</v>
      </c>
      <c r="BF120" s="218">
        <f>IF(N120="snížená",J120,0)</f>
        <v>0</v>
      </c>
      <c r="BG120" s="218">
        <f>IF(N120="zákl. přenesená",J120,0)</f>
        <v>0</v>
      </c>
      <c r="BH120" s="218">
        <f>IF(N120="sníž. přenesená",J120,0)</f>
        <v>0</v>
      </c>
      <c r="BI120" s="218">
        <f>IF(N120="nulová",J120,0)</f>
        <v>0</v>
      </c>
      <c r="BJ120" s="17" t="s">
        <v>23</v>
      </c>
      <c r="BK120" s="218">
        <f>ROUND(I120*H120,2)</f>
        <v>0</v>
      </c>
      <c r="BL120" s="17" t="s">
        <v>142</v>
      </c>
      <c r="BM120" s="217" t="s">
        <v>275</v>
      </c>
    </row>
    <row r="121" s="2" customFormat="1">
      <c r="A121" s="39"/>
      <c r="B121" s="40"/>
      <c r="C121" s="219" t="s">
        <v>276</v>
      </c>
      <c r="D121" s="219" t="s">
        <v>144</v>
      </c>
      <c r="E121" s="220" t="s">
        <v>277</v>
      </c>
      <c r="F121" s="221" t="s">
        <v>278</v>
      </c>
      <c r="G121" s="222" t="s">
        <v>270</v>
      </c>
      <c r="H121" s="223">
        <v>2</v>
      </c>
      <c r="I121" s="224"/>
      <c r="J121" s="225">
        <f>ROUND(I121*H121,2)</f>
        <v>0</v>
      </c>
      <c r="K121" s="221" t="s">
        <v>141</v>
      </c>
      <c r="L121" s="45"/>
      <c r="M121" s="226" t="s">
        <v>43</v>
      </c>
      <c r="N121" s="227" t="s">
        <v>54</v>
      </c>
      <c r="O121" s="85"/>
      <c r="P121" s="215">
        <f>O121*H121</f>
        <v>0</v>
      </c>
      <c r="Q121" s="215">
        <v>0</v>
      </c>
      <c r="R121" s="215">
        <f>Q121*H121</f>
        <v>0</v>
      </c>
      <c r="S121" s="215">
        <v>0</v>
      </c>
      <c r="T121" s="216">
        <f>S121*H121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R121" s="217" t="s">
        <v>142</v>
      </c>
      <c r="AT121" s="217" t="s">
        <v>144</v>
      </c>
      <c r="AU121" s="217" t="s">
        <v>92</v>
      </c>
      <c r="AY121" s="17" t="s">
        <v>134</v>
      </c>
      <c r="BE121" s="218">
        <f>IF(N121="základní",J121,0)</f>
        <v>0</v>
      </c>
      <c r="BF121" s="218">
        <f>IF(N121="snížená",J121,0)</f>
        <v>0</v>
      </c>
      <c r="BG121" s="218">
        <f>IF(N121="zákl. přenesená",J121,0)</f>
        <v>0</v>
      </c>
      <c r="BH121" s="218">
        <f>IF(N121="sníž. přenesená",J121,0)</f>
        <v>0</v>
      </c>
      <c r="BI121" s="218">
        <f>IF(N121="nulová",J121,0)</f>
        <v>0</v>
      </c>
      <c r="BJ121" s="17" t="s">
        <v>23</v>
      </c>
      <c r="BK121" s="218">
        <f>ROUND(I121*H121,2)</f>
        <v>0</v>
      </c>
      <c r="BL121" s="17" t="s">
        <v>142</v>
      </c>
      <c r="BM121" s="217" t="s">
        <v>279</v>
      </c>
    </row>
    <row r="122" s="2" customFormat="1">
      <c r="A122" s="39"/>
      <c r="B122" s="40"/>
      <c r="C122" s="219" t="s">
        <v>280</v>
      </c>
      <c r="D122" s="219" t="s">
        <v>144</v>
      </c>
      <c r="E122" s="220" t="s">
        <v>281</v>
      </c>
      <c r="F122" s="221" t="s">
        <v>282</v>
      </c>
      <c r="G122" s="222" t="s">
        <v>159</v>
      </c>
      <c r="H122" s="223">
        <v>45</v>
      </c>
      <c r="I122" s="224"/>
      <c r="J122" s="225">
        <f>ROUND(I122*H122,2)</f>
        <v>0</v>
      </c>
      <c r="K122" s="221" t="s">
        <v>43</v>
      </c>
      <c r="L122" s="45"/>
      <c r="M122" s="226" t="s">
        <v>43</v>
      </c>
      <c r="N122" s="227" t="s">
        <v>54</v>
      </c>
      <c r="O122" s="85"/>
      <c r="P122" s="215">
        <f>O122*H122</f>
        <v>0</v>
      </c>
      <c r="Q122" s="215">
        <v>0</v>
      </c>
      <c r="R122" s="215">
        <f>Q122*H122</f>
        <v>0</v>
      </c>
      <c r="S122" s="215">
        <v>0</v>
      </c>
      <c r="T122" s="216">
        <f>S122*H122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17" t="s">
        <v>142</v>
      </c>
      <c r="AT122" s="217" t="s">
        <v>144</v>
      </c>
      <c r="AU122" s="217" t="s">
        <v>92</v>
      </c>
      <c r="AY122" s="17" t="s">
        <v>134</v>
      </c>
      <c r="BE122" s="218">
        <f>IF(N122="základní",J122,0)</f>
        <v>0</v>
      </c>
      <c r="BF122" s="218">
        <f>IF(N122="snížená",J122,0)</f>
        <v>0</v>
      </c>
      <c r="BG122" s="218">
        <f>IF(N122="zákl. přenesená",J122,0)</f>
        <v>0</v>
      </c>
      <c r="BH122" s="218">
        <f>IF(N122="sníž. přenesená",J122,0)</f>
        <v>0</v>
      </c>
      <c r="BI122" s="218">
        <f>IF(N122="nulová",J122,0)</f>
        <v>0</v>
      </c>
      <c r="BJ122" s="17" t="s">
        <v>23</v>
      </c>
      <c r="BK122" s="218">
        <f>ROUND(I122*H122,2)</f>
        <v>0</v>
      </c>
      <c r="BL122" s="17" t="s">
        <v>142</v>
      </c>
      <c r="BM122" s="217" t="s">
        <v>283</v>
      </c>
    </row>
    <row r="123" s="2" customFormat="1" ht="16.5" customHeight="1">
      <c r="A123" s="39"/>
      <c r="B123" s="40"/>
      <c r="C123" s="205" t="s">
        <v>284</v>
      </c>
      <c r="D123" s="205" t="s">
        <v>137</v>
      </c>
      <c r="E123" s="206" t="s">
        <v>285</v>
      </c>
      <c r="F123" s="207" t="s">
        <v>286</v>
      </c>
      <c r="G123" s="208" t="s">
        <v>159</v>
      </c>
      <c r="H123" s="209">
        <v>45</v>
      </c>
      <c r="I123" s="210"/>
      <c r="J123" s="211">
        <f>ROUND(I123*H123,2)</f>
        <v>0</v>
      </c>
      <c r="K123" s="207" t="s">
        <v>141</v>
      </c>
      <c r="L123" s="212"/>
      <c r="M123" s="255" t="s">
        <v>43</v>
      </c>
      <c r="N123" s="256" t="s">
        <v>54</v>
      </c>
      <c r="O123" s="257"/>
      <c r="P123" s="258">
        <f>O123*H123</f>
        <v>0</v>
      </c>
      <c r="Q123" s="258">
        <v>0</v>
      </c>
      <c r="R123" s="258">
        <f>Q123*H123</f>
        <v>0</v>
      </c>
      <c r="S123" s="258">
        <v>0</v>
      </c>
      <c r="T123" s="259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17" t="s">
        <v>142</v>
      </c>
      <c r="AT123" s="217" t="s">
        <v>137</v>
      </c>
      <c r="AU123" s="217" t="s">
        <v>92</v>
      </c>
      <c r="AY123" s="17" t="s">
        <v>134</v>
      </c>
      <c r="BE123" s="218">
        <f>IF(N123="základní",J123,0)</f>
        <v>0</v>
      </c>
      <c r="BF123" s="218">
        <f>IF(N123="snížená",J123,0)</f>
        <v>0</v>
      </c>
      <c r="BG123" s="218">
        <f>IF(N123="zákl. přenesená",J123,0)</f>
        <v>0</v>
      </c>
      <c r="BH123" s="218">
        <f>IF(N123="sníž. přenesená",J123,0)</f>
        <v>0</v>
      </c>
      <c r="BI123" s="218">
        <f>IF(N123="nulová",J123,0)</f>
        <v>0</v>
      </c>
      <c r="BJ123" s="17" t="s">
        <v>23</v>
      </c>
      <c r="BK123" s="218">
        <f>ROUND(I123*H123,2)</f>
        <v>0</v>
      </c>
      <c r="BL123" s="17" t="s">
        <v>142</v>
      </c>
      <c r="BM123" s="217" t="s">
        <v>287</v>
      </c>
    </row>
    <row r="124" s="2" customFormat="1" ht="6.96" customHeight="1">
      <c r="A124" s="39"/>
      <c r="B124" s="60"/>
      <c r="C124" s="61"/>
      <c r="D124" s="61"/>
      <c r="E124" s="61"/>
      <c r="F124" s="61"/>
      <c r="G124" s="61"/>
      <c r="H124" s="61"/>
      <c r="I124" s="61"/>
      <c r="J124" s="61"/>
      <c r="K124" s="61"/>
      <c r="L124" s="45"/>
      <c r="M124" s="39"/>
      <c r="O124" s="39"/>
      <c r="P124" s="39"/>
      <c r="Q124" s="39"/>
      <c r="R124" s="39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</sheetData>
  <sheetProtection sheet="1" autoFilter="0" formatColumns="0" formatRows="0" objects="1" scenarios="1" spinCount="100000" saltValue="qUY9Rx20JGPk37yJjTAeEslq1vBDUuDnKqgedemIvDbTqw+3tKNrv9ZNNLBn15kIYae+/3PtVfP9icYc+CVRDg==" hashValue="3atrp1tNWPurWgCSG6l7kEqEA4hUG+Ry+eUDdH7K38W4SBozP/WIKDksoCN63/z9Qh6q9dr/kx3mLtV/bIudMQ==" algorithmName="SHA-512" password="CC35"/>
  <autoFilter ref="C80:K123"/>
  <mergeCells count="9">
    <mergeCell ref="E7:H7"/>
    <mergeCell ref="E9:H9"/>
    <mergeCell ref="E18:H18"/>
    <mergeCell ref="E27:H27"/>
    <mergeCell ref="E48:H48"/>
    <mergeCell ref="E50:H50"/>
    <mergeCell ref="E71:H71"/>
    <mergeCell ref="E73:H73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96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0"/>
      <c r="AT3" s="17" t="s">
        <v>92</v>
      </c>
    </row>
    <row r="4" s="1" customFormat="1" ht="24.96" customHeight="1">
      <c r="B4" s="20"/>
      <c r="D4" s="131" t="s">
        <v>107</v>
      </c>
      <c r="L4" s="20"/>
      <c r="M4" s="132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33" t="s">
        <v>16</v>
      </c>
      <c r="L6" s="20"/>
    </row>
    <row r="7" s="1" customFormat="1" ht="16.5" customHeight="1">
      <c r="B7" s="20"/>
      <c r="E7" s="134" t="str">
        <f>'Rekapitulace stavby'!K6</f>
        <v>Oprava osvětlení Budišov n.B. a Osoblaha</v>
      </c>
      <c r="F7" s="133"/>
      <c r="G7" s="133"/>
      <c r="H7" s="133"/>
      <c r="L7" s="20"/>
    </row>
    <row r="8" s="2" customFormat="1" ht="12" customHeight="1">
      <c r="A8" s="39"/>
      <c r="B8" s="45"/>
      <c r="C8" s="39"/>
      <c r="D8" s="133" t="s">
        <v>108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288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19</v>
      </c>
      <c r="E11" s="39"/>
      <c r="F11" s="137" t="s">
        <v>20</v>
      </c>
      <c r="G11" s="39"/>
      <c r="H11" s="39"/>
      <c r="I11" s="133" t="s">
        <v>21</v>
      </c>
      <c r="J11" s="137" t="s">
        <v>43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24</v>
      </c>
      <c r="E12" s="39"/>
      <c r="F12" s="137" t="s">
        <v>110</v>
      </c>
      <c r="G12" s="39"/>
      <c r="H12" s="39"/>
      <c r="I12" s="133" t="s">
        <v>26</v>
      </c>
      <c r="J12" s="138" t="str">
        <f>'Rekapitulace stavby'!AN8</f>
        <v>14. 5. 2021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34</v>
      </c>
      <c r="E14" s="39"/>
      <c r="F14" s="39"/>
      <c r="G14" s="39"/>
      <c r="H14" s="39"/>
      <c r="I14" s="133" t="s">
        <v>35</v>
      </c>
      <c r="J14" s="137" t="s">
        <v>36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">
        <v>37</v>
      </c>
      <c r="F15" s="39"/>
      <c r="G15" s="39"/>
      <c r="H15" s="39"/>
      <c r="I15" s="133" t="s">
        <v>38</v>
      </c>
      <c r="J15" s="137" t="s">
        <v>39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40</v>
      </c>
      <c r="E17" s="39"/>
      <c r="F17" s="39"/>
      <c r="G17" s="39"/>
      <c r="H17" s="39"/>
      <c r="I17" s="133" t="s">
        <v>35</v>
      </c>
      <c r="J17" s="33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3" t="str">
        <f>'Rekapitulace stavby'!E14</f>
        <v>Vyplň údaj</v>
      </c>
      <c r="F18" s="137"/>
      <c r="G18" s="137"/>
      <c r="H18" s="137"/>
      <c r="I18" s="133" t="s">
        <v>38</v>
      </c>
      <c r="J18" s="33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42</v>
      </c>
      <c r="E20" s="39"/>
      <c r="F20" s="39"/>
      <c r="G20" s="39"/>
      <c r="H20" s="39"/>
      <c r="I20" s="133" t="s">
        <v>35</v>
      </c>
      <c r="J20" s="137" t="s">
        <v>43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">
        <v>44</v>
      </c>
      <c r="F21" s="39"/>
      <c r="G21" s="39"/>
      <c r="H21" s="39"/>
      <c r="I21" s="133" t="s">
        <v>38</v>
      </c>
      <c r="J21" s="137" t="s">
        <v>43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46</v>
      </c>
      <c r="E23" s="39"/>
      <c r="F23" s="39"/>
      <c r="G23" s="39"/>
      <c r="H23" s="39"/>
      <c r="I23" s="133" t="s">
        <v>35</v>
      </c>
      <c r="J23" s="137" t="s">
        <v>43</v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">
        <v>44</v>
      </c>
      <c r="F24" s="39"/>
      <c r="G24" s="39"/>
      <c r="H24" s="39"/>
      <c r="I24" s="133" t="s">
        <v>38</v>
      </c>
      <c r="J24" s="137" t="s">
        <v>43</v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47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47.25" customHeight="1">
      <c r="A27" s="139"/>
      <c r="B27" s="140"/>
      <c r="C27" s="139"/>
      <c r="D27" s="139"/>
      <c r="E27" s="141" t="s">
        <v>111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49</v>
      </c>
      <c r="E30" s="39"/>
      <c r="F30" s="39"/>
      <c r="G30" s="39"/>
      <c r="H30" s="39"/>
      <c r="I30" s="39"/>
      <c r="J30" s="145">
        <f>ROUND(J83,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51</v>
      </c>
      <c r="G32" s="39"/>
      <c r="H32" s="39"/>
      <c r="I32" s="146" t="s">
        <v>50</v>
      </c>
      <c r="J32" s="146" t="s">
        <v>52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53</v>
      </c>
      <c r="E33" s="133" t="s">
        <v>54</v>
      </c>
      <c r="F33" s="148">
        <f>ROUND((SUM(BE83:BE97)),  2)</f>
        <v>0</v>
      </c>
      <c r="G33" s="39"/>
      <c r="H33" s="39"/>
      <c r="I33" s="149">
        <v>0.20999999999999999</v>
      </c>
      <c r="J33" s="148">
        <f>ROUND(((SUM(BE83:BE97))*I33),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55</v>
      </c>
      <c r="F34" s="148">
        <f>ROUND((SUM(BF83:BF97)),  2)</f>
        <v>0</v>
      </c>
      <c r="G34" s="39"/>
      <c r="H34" s="39"/>
      <c r="I34" s="149">
        <v>0.14999999999999999</v>
      </c>
      <c r="J34" s="148">
        <f>ROUND(((SUM(BF83:BF97))*I34),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56</v>
      </c>
      <c r="F35" s="148">
        <f>ROUND((SUM(BG83:BG97)),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57</v>
      </c>
      <c r="F36" s="148">
        <f>ROUND((SUM(BH83:BH97)),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58</v>
      </c>
      <c r="F37" s="148">
        <f>ROUND((SUM(BI83:BI97)),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59</v>
      </c>
      <c r="E39" s="152"/>
      <c r="F39" s="152"/>
      <c r="G39" s="153" t="s">
        <v>60</v>
      </c>
      <c r="H39" s="154" t="s">
        <v>61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3" t="s">
        <v>112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2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Oprava osvětlení Budišov n.B. a Osoblaha</v>
      </c>
      <c r="F48" s="32"/>
      <c r="G48" s="32"/>
      <c r="H48" s="32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2" t="s">
        <v>108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SO02 VRN - Vedlejší rozpočtové náklady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2" t="s">
        <v>24</v>
      </c>
      <c r="D52" s="41"/>
      <c r="E52" s="41"/>
      <c r="F52" s="27" t="str">
        <f>F12</f>
        <v>Budišov nad Budišovkou</v>
      </c>
      <c r="G52" s="41"/>
      <c r="H52" s="41"/>
      <c r="I52" s="32" t="s">
        <v>26</v>
      </c>
      <c r="J52" s="73" t="str">
        <f>IF(J12="","",J12)</f>
        <v>14. 5. 2021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2" t="s">
        <v>34</v>
      </c>
      <c r="D54" s="41"/>
      <c r="E54" s="41"/>
      <c r="F54" s="27" t="str">
        <f>E15</f>
        <v>Správa železnic, státní organizace</v>
      </c>
      <c r="G54" s="41"/>
      <c r="H54" s="41"/>
      <c r="I54" s="32" t="s">
        <v>42</v>
      </c>
      <c r="J54" s="37" t="str">
        <f>E21</f>
        <v>Ing. Jiří Svoboda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2" t="s">
        <v>40</v>
      </c>
      <c r="D55" s="41"/>
      <c r="E55" s="41"/>
      <c r="F55" s="27" t="str">
        <f>IF(E18="","",E18)</f>
        <v>Vyplň údaj</v>
      </c>
      <c r="G55" s="41"/>
      <c r="H55" s="41"/>
      <c r="I55" s="32" t="s">
        <v>46</v>
      </c>
      <c r="J55" s="37" t="str">
        <f>E24</f>
        <v>Ing. Jiří Svoboda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113</v>
      </c>
      <c r="D57" s="163"/>
      <c r="E57" s="163"/>
      <c r="F57" s="163"/>
      <c r="G57" s="163"/>
      <c r="H57" s="163"/>
      <c r="I57" s="163"/>
      <c r="J57" s="164" t="s">
        <v>114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81</v>
      </c>
      <c r="D59" s="41"/>
      <c r="E59" s="41"/>
      <c r="F59" s="41"/>
      <c r="G59" s="41"/>
      <c r="H59" s="41"/>
      <c r="I59" s="41"/>
      <c r="J59" s="103">
        <f>J83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7" t="s">
        <v>115</v>
      </c>
    </row>
    <row r="60" s="9" customFormat="1" ht="24.96" customHeight="1">
      <c r="A60" s="9"/>
      <c r="B60" s="166"/>
      <c r="C60" s="167"/>
      <c r="D60" s="168" t="s">
        <v>289</v>
      </c>
      <c r="E60" s="169"/>
      <c r="F60" s="169"/>
      <c r="G60" s="169"/>
      <c r="H60" s="169"/>
      <c r="I60" s="169"/>
      <c r="J60" s="170">
        <f>J84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290</v>
      </c>
      <c r="E61" s="175"/>
      <c r="F61" s="175"/>
      <c r="G61" s="175"/>
      <c r="H61" s="175"/>
      <c r="I61" s="175"/>
      <c r="J61" s="176">
        <f>J89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2"/>
      <c r="C62" s="173"/>
      <c r="D62" s="174" t="s">
        <v>291</v>
      </c>
      <c r="E62" s="175"/>
      <c r="F62" s="175"/>
      <c r="G62" s="175"/>
      <c r="H62" s="175"/>
      <c r="I62" s="175"/>
      <c r="J62" s="176">
        <f>J94</f>
        <v>0</v>
      </c>
      <c r="K62" s="173"/>
      <c r="L62" s="17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2"/>
      <c r="C63" s="173"/>
      <c r="D63" s="174" t="s">
        <v>292</v>
      </c>
      <c r="E63" s="175"/>
      <c r="F63" s="175"/>
      <c r="G63" s="175"/>
      <c r="H63" s="175"/>
      <c r="I63" s="175"/>
      <c r="J63" s="176">
        <f>J96</f>
        <v>0</v>
      </c>
      <c r="K63" s="173"/>
      <c r="L63" s="17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2" customFormat="1" ht="21.84" customHeight="1">
      <c r="A64" s="39"/>
      <c r="B64" s="40"/>
      <c r="C64" s="41"/>
      <c r="D64" s="41"/>
      <c r="E64" s="41"/>
      <c r="F64" s="41"/>
      <c r="G64" s="41"/>
      <c r="H64" s="41"/>
      <c r="I64" s="41"/>
      <c r="J64" s="41"/>
      <c r="K64" s="41"/>
      <c r="L64" s="135"/>
      <c r="S64" s="39"/>
      <c r="T64" s="39"/>
      <c r="U64" s="39"/>
      <c r="V64" s="39"/>
      <c r="W64" s="39"/>
      <c r="X64" s="39"/>
      <c r="Y64" s="39"/>
      <c r="Z64" s="39"/>
      <c r="AA64" s="39"/>
      <c r="AB64" s="39"/>
      <c r="AC64" s="39"/>
      <c r="AD64" s="39"/>
      <c r="AE64" s="39"/>
    </row>
    <row r="65" s="2" customFormat="1" ht="6.96" customHeight="1">
      <c r="A65" s="39"/>
      <c r="B65" s="60"/>
      <c r="C65" s="61"/>
      <c r="D65" s="61"/>
      <c r="E65" s="61"/>
      <c r="F65" s="61"/>
      <c r="G65" s="61"/>
      <c r="H65" s="61"/>
      <c r="I65" s="61"/>
      <c r="J65" s="61"/>
      <c r="K65" s="61"/>
      <c r="L65" s="135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9" s="2" customFormat="1" ht="6.96" customHeight="1">
      <c r="A69" s="39"/>
      <c r="B69" s="62"/>
      <c r="C69" s="63"/>
      <c r="D69" s="63"/>
      <c r="E69" s="63"/>
      <c r="F69" s="63"/>
      <c r="G69" s="63"/>
      <c r="H69" s="63"/>
      <c r="I69" s="63"/>
      <c r="J69" s="63"/>
      <c r="K69" s="63"/>
      <c r="L69" s="135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24.96" customHeight="1">
      <c r="A70" s="39"/>
      <c r="B70" s="40"/>
      <c r="C70" s="23" t="s">
        <v>118</v>
      </c>
      <c r="D70" s="41"/>
      <c r="E70" s="41"/>
      <c r="F70" s="41"/>
      <c r="G70" s="41"/>
      <c r="H70" s="41"/>
      <c r="I70" s="41"/>
      <c r="J70" s="41"/>
      <c r="K70" s="41"/>
      <c r="L70" s="13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6.96" customHeight="1">
      <c r="A71" s="39"/>
      <c r="B71" s="40"/>
      <c r="C71" s="41"/>
      <c r="D71" s="41"/>
      <c r="E71" s="41"/>
      <c r="F71" s="41"/>
      <c r="G71" s="41"/>
      <c r="H71" s="41"/>
      <c r="I71" s="41"/>
      <c r="J71" s="41"/>
      <c r="K71" s="41"/>
      <c r="L71" s="13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12" customHeight="1">
      <c r="A72" s="39"/>
      <c r="B72" s="40"/>
      <c r="C72" s="32" t="s">
        <v>16</v>
      </c>
      <c r="D72" s="41"/>
      <c r="E72" s="41"/>
      <c r="F72" s="41"/>
      <c r="G72" s="41"/>
      <c r="H72" s="41"/>
      <c r="I72" s="41"/>
      <c r="J72" s="41"/>
      <c r="K72" s="41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16.5" customHeight="1">
      <c r="A73" s="39"/>
      <c r="B73" s="40"/>
      <c r="C73" s="41"/>
      <c r="D73" s="41"/>
      <c r="E73" s="161" t="str">
        <f>E7</f>
        <v>Oprava osvětlení Budišov n.B. a Osoblaha</v>
      </c>
      <c r="F73" s="32"/>
      <c r="G73" s="32"/>
      <c r="H73" s="32"/>
      <c r="I73" s="41"/>
      <c r="J73" s="41"/>
      <c r="K73" s="41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12" customHeight="1">
      <c r="A74" s="39"/>
      <c r="B74" s="40"/>
      <c r="C74" s="32" t="s">
        <v>108</v>
      </c>
      <c r="D74" s="41"/>
      <c r="E74" s="41"/>
      <c r="F74" s="41"/>
      <c r="G74" s="41"/>
      <c r="H74" s="41"/>
      <c r="I74" s="41"/>
      <c r="J74" s="41"/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6.5" customHeight="1">
      <c r="A75" s="39"/>
      <c r="B75" s="40"/>
      <c r="C75" s="41"/>
      <c r="D75" s="41"/>
      <c r="E75" s="70" t="str">
        <f>E9</f>
        <v>SO02 VRN - Vedlejší rozpočtové náklady</v>
      </c>
      <c r="F75" s="41"/>
      <c r="G75" s="41"/>
      <c r="H75" s="41"/>
      <c r="I75" s="41"/>
      <c r="J75" s="41"/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6.96" customHeigh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2" customHeight="1">
      <c r="A77" s="39"/>
      <c r="B77" s="40"/>
      <c r="C77" s="32" t="s">
        <v>24</v>
      </c>
      <c r="D77" s="41"/>
      <c r="E77" s="41"/>
      <c r="F77" s="27" t="str">
        <f>F12</f>
        <v>Budišov nad Budišovkou</v>
      </c>
      <c r="G77" s="41"/>
      <c r="H77" s="41"/>
      <c r="I77" s="32" t="s">
        <v>26</v>
      </c>
      <c r="J77" s="73" t="str">
        <f>IF(J12="","",J12)</f>
        <v>14. 5. 2021</v>
      </c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6.96" customHeight="1">
      <c r="A78" s="39"/>
      <c r="B78" s="40"/>
      <c r="C78" s="41"/>
      <c r="D78" s="41"/>
      <c r="E78" s="41"/>
      <c r="F78" s="41"/>
      <c r="G78" s="41"/>
      <c r="H78" s="41"/>
      <c r="I78" s="41"/>
      <c r="J78" s="41"/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5.15" customHeight="1">
      <c r="A79" s="39"/>
      <c r="B79" s="40"/>
      <c r="C79" s="32" t="s">
        <v>34</v>
      </c>
      <c r="D79" s="41"/>
      <c r="E79" s="41"/>
      <c r="F79" s="27" t="str">
        <f>E15</f>
        <v>Správa železnic, státní organizace</v>
      </c>
      <c r="G79" s="41"/>
      <c r="H79" s="41"/>
      <c r="I79" s="32" t="s">
        <v>42</v>
      </c>
      <c r="J79" s="37" t="str">
        <f>E21</f>
        <v>Ing. Jiří Svoboda</v>
      </c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5.15" customHeight="1">
      <c r="A80" s="39"/>
      <c r="B80" s="40"/>
      <c r="C80" s="32" t="s">
        <v>40</v>
      </c>
      <c r="D80" s="41"/>
      <c r="E80" s="41"/>
      <c r="F80" s="27" t="str">
        <f>IF(E18="","",E18)</f>
        <v>Vyplň údaj</v>
      </c>
      <c r="G80" s="41"/>
      <c r="H80" s="41"/>
      <c r="I80" s="32" t="s">
        <v>46</v>
      </c>
      <c r="J80" s="37" t="str">
        <f>E24</f>
        <v>Ing. Jiří Svoboda</v>
      </c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0.32" customHeight="1">
      <c r="A81" s="39"/>
      <c r="B81" s="40"/>
      <c r="C81" s="41"/>
      <c r="D81" s="41"/>
      <c r="E81" s="41"/>
      <c r="F81" s="41"/>
      <c r="G81" s="41"/>
      <c r="H81" s="41"/>
      <c r="I81" s="41"/>
      <c r="J81" s="41"/>
      <c r="K81" s="41"/>
      <c r="L81" s="13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11" customFormat="1" ht="29.28" customHeight="1">
      <c r="A82" s="178"/>
      <c r="B82" s="179"/>
      <c r="C82" s="180" t="s">
        <v>119</v>
      </c>
      <c r="D82" s="181" t="s">
        <v>68</v>
      </c>
      <c r="E82" s="181" t="s">
        <v>64</v>
      </c>
      <c r="F82" s="181" t="s">
        <v>65</v>
      </c>
      <c r="G82" s="181" t="s">
        <v>120</v>
      </c>
      <c r="H82" s="181" t="s">
        <v>121</v>
      </c>
      <c r="I82" s="181" t="s">
        <v>122</v>
      </c>
      <c r="J82" s="181" t="s">
        <v>114</v>
      </c>
      <c r="K82" s="182" t="s">
        <v>123</v>
      </c>
      <c r="L82" s="183"/>
      <c r="M82" s="93" t="s">
        <v>43</v>
      </c>
      <c r="N82" s="94" t="s">
        <v>53</v>
      </c>
      <c r="O82" s="94" t="s">
        <v>124</v>
      </c>
      <c r="P82" s="94" t="s">
        <v>125</v>
      </c>
      <c r="Q82" s="94" t="s">
        <v>126</v>
      </c>
      <c r="R82" s="94" t="s">
        <v>127</v>
      </c>
      <c r="S82" s="94" t="s">
        <v>128</v>
      </c>
      <c r="T82" s="95" t="s">
        <v>129</v>
      </c>
      <c r="U82" s="178"/>
      <c r="V82" s="178"/>
      <c r="W82" s="178"/>
      <c r="X82" s="178"/>
      <c r="Y82" s="178"/>
      <c r="Z82" s="178"/>
      <c r="AA82" s="178"/>
      <c r="AB82" s="178"/>
      <c r="AC82" s="178"/>
      <c r="AD82" s="178"/>
      <c r="AE82" s="178"/>
    </row>
    <row r="83" s="2" customFormat="1" ht="22.8" customHeight="1">
      <c r="A83" s="39"/>
      <c r="B83" s="40"/>
      <c r="C83" s="100" t="s">
        <v>130</v>
      </c>
      <c r="D83" s="41"/>
      <c r="E83" s="41"/>
      <c r="F83" s="41"/>
      <c r="G83" s="41"/>
      <c r="H83" s="41"/>
      <c r="I83" s="41"/>
      <c r="J83" s="184">
        <f>BK83</f>
        <v>0</v>
      </c>
      <c r="K83" s="41"/>
      <c r="L83" s="45"/>
      <c r="M83" s="96"/>
      <c r="N83" s="185"/>
      <c r="O83" s="97"/>
      <c r="P83" s="186">
        <f>P84</f>
        <v>0</v>
      </c>
      <c r="Q83" s="97"/>
      <c r="R83" s="186">
        <f>R84</f>
        <v>0</v>
      </c>
      <c r="S83" s="97"/>
      <c r="T83" s="187">
        <f>T84</f>
        <v>0</v>
      </c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T83" s="17" t="s">
        <v>82</v>
      </c>
      <c r="AU83" s="17" t="s">
        <v>115</v>
      </c>
      <c r="BK83" s="188">
        <f>BK84</f>
        <v>0</v>
      </c>
    </row>
    <row r="84" s="12" customFormat="1" ht="25.92" customHeight="1">
      <c r="A84" s="12"/>
      <c r="B84" s="189"/>
      <c r="C84" s="190"/>
      <c r="D84" s="191" t="s">
        <v>82</v>
      </c>
      <c r="E84" s="192" t="s">
        <v>293</v>
      </c>
      <c r="F84" s="192" t="s">
        <v>294</v>
      </c>
      <c r="G84" s="190"/>
      <c r="H84" s="190"/>
      <c r="I84" s="193"/>
      <c r="J84" s="194">
        <f>BK84</f>
        <v>0</v>
      </c>
      <c r="K84" s="190"/>
      <c r="L84" s="195"/>
      <c r="M84" s="196"/>
      <c r="N84" s="197"/>
      <c r="O84" s="197"/>
      <c r="P84" s="198">
        <f>P85+SUM(P86:P89)+P94+P96</f>
        <v>0</v>
      </c>
      <c r="Q84" s="197"/>
      <c r="R84" s="198">
        <f>R85+SUM(R86:R89)+R94+R96</f>
        <v>0</v>
      </c>
      <c r="S84" s="197"/>
      <c r="T84" s="199">
        <f>T85+SUM(T86:T89)+T94+T96</f>
        <v>0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200" t="s">
        <v>156</v>
      </c>
      <c r="AT84" s="201" t="s">
        <v>82</v>
      </c>
      <c r="AU84" s="201" t="s">
        <v>83</v>
      </c>
      <c r="AY84" s="200" t="s">
        <v>134</v>
      </c>
      <c r="BK84" s="202">
        <f>BK85+SUM(BK86:BK89)+BK94+BK96</f>
        <v>0</v>
      </c>
    </row>
    <row r="85" s="2" customFormat="1" ht="66.75" customHeight="1">
      <c r="A85" s="39"/>
      <c r="B85" s="40"/>
      <c r="C85" s="219" t="s">
        <v>23</v>
      </c>
      <c r="D85" s="219" t="s">
        <v>144</v>
      </c>
      <c r="E85" s="220" t="s">
        <v>295</v>
      </c>
      <c r="F85" s="221" t="s">
        <v>296</v>
      </c>
      <c r="G85" s="222" t="s">
        <v>159</v>
      </c>
      <c r="H85" s="223">
        <v>10</v>
      </c>
      <c r="I85" s="224"/>
      <c r="J85" s="225">
        <f>ROUND(I85*H85,2)</f>
        <v>0</v>
      </c>
      <c r="K85" s="221" t="s">
        <v>141</v>
      </c>
      <c r="L85" s="45"/>
      <c r="M85" s="226" t="s">
        <v>43</v>
      </c>
      <c r="N85" s="227" t="s">
        <v>54</v>
      </c>
      <c r="O85" s="85"/>
      <c r="P85" s="215">
        <f>O85*H85</f>
        <v>0</v>
      </c>
      <c r="Q85" s="215">
        <v>0</v>
      </c>
      <c r="R85" s="215">
        <f>Q85*H85</f>
        <v>0</v>
      </c>
      <c r="S85" s="215">
        <v>0</v>
      </c>
      <c r="T85" s="216">
        <f>S85*H85</f>
        <v>0</v>
      </c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  <c r="AR85" s="217" t="s">
        <v>133</v>
      </c>
      <c r="AT85" s="217" t="s">
        <v>144</v>
      </c>
      <c r="AU85" s="217" t="s">
        <v>23</v>
      </c>
      <c r="AY85" s="17" t="s">
        <v>134</v>
      </c>
      <c r="BE85" s="218">
        <f>IF(N85="základní",J85,0)</f>
        <v>0</v>
      </c>
      <c r="BF85" s="218">
        <f>IF(N85="snížená",J85,0)</f>
        <v>0</v>
      </c>
      <c r="BG85" s="218">
        <f>IF(N85="zákl. přenesená",J85,0)</f>
        <v>0</v>
      </c>
      <c r="BH85" s="218">
        <f>IF(N85="sníž. přenesená",J85,0)</f>
        <v>0</v>
      </c>
      <c r="BI85" s="218">
        <f>IF(N85="nulová",J85,0)</f>
        <v>0</v>
      </c>
      <c r="BJ85" s="17" t="s">
        <v>23</v>
      </c>
      <c r="BK85" s="218">
        <f>ROUND(I85*H85,2)</f>
        <v>0</v>
      </c>
      <c r="BL85" s="17" t="s">
        <v>133</v>
      </c>
      <c r="BM85" s="217" t="s">
        <v>297</v>
      </c>
    </row>
    <row r="86" s="2" customFormat="1" ht="66.75" customHeight="1">
      <c r="A86" s="39"/>
      <c r="B86" s="40"/>
      <c r="C86" s="219" t="s">
        <v>92</v>
      </c>
      <c r="D86" s="219" t="s">
        <v>144</v>
      </c>
      <c r="E86" s="220" t="s">
        <v>298</v>
      </c>
      <c r="F86" s="221" t="s">
        <v>299</v>
      </c>
      <c r="G86" s="222" t="s">
        <v>300</v>
      </c>
      <c r="H86" s="223">
        <v>1</v>
      </c>
      <c r="I86" s="224"/>
      <c r="J86" s="225">
        <f>ROUND(I86*H86,2)</f>
        <v>0</v>
      </c>
      <c r="K86" s="221" t="s">
        <v>141</v>
      </c>
      <c r="L86" s="45"/>
      <c r="M86" s="226" t="s">
        <v>43</v>
      </c>
      <c r="N86" s="227" t="s">
        <v>54</v>
      </c>
      <c r="O86" s="85"/>
      <c r="P86" s="215">
        <f>O86*H86</f>
        <v>0</v>
      </c>
      <c r="Q86" s="215">
        <v>0</v>
      </c>
      <c r="R86" s="215">
        <f>Q86*H86</f>
        <v>0</v>
      </c>
      <c r="S86" s="215">
        <v>0</v>
      </c>
      <c r="T86" s="216">
        <f>S86*H86</f>
        <v>0</v>
      </c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R86" s="217" t="s">
        <v>133</v>
      </c>
      <c r="AT86" s="217" t="s">
        <v>144</v>
      </c>
      <c r="AU86" s="217" t="s">
        <v>23</v>
      </c>
      <c r="AY86" s="17" t="s">
        <v>134</v>
      </c>
      <c r="BE86" s="218">
        <f>IF(N86="základní",J86,0)</f>
        <v>0</v>
      </c>
      <c r="BF86" s="218">
        <f>IF(N86="snížená",J86,0)</f>
        <v>0</v>
      </c>
      <c r="BG86" s="218">
        <f>IF(N86="zákl. přenesená",J86,0)</f>
        <v>0</v>
      </c>
      <c r="BH86" s="218">
        <f>IF(N86="sníž. přenesená",J86,0)</f>
        <v>0</v>
      </c>
      <c r="BI86" s="218">
        <f>IF(N86="nulová",J86,0)</f>
        <v>0</v>
      </c>
      <c r="BJ86" s="17" t="s">
        <v>23</v>
      </c>
      <c r="BK86" s="218">
        <f>ROUND(I86*H86,2)</f>
        <v>0</v>
      </c>
      <c r="BL86" s="17" t="s">
        <v>133</v>
      </c>
      <c r="BM86" s="217" t="s">
        <v>301</v>
      </c>
    </row>
    <row r="87" s="13" customFormat="1">
      <c r="A87" s="13"/>
      <c r="B87" s="233"/>
      <c r="C87" s="234"/>
      <c r="D87" s="228" t="s">
        <v>244</v>
      </c>
      <c r="E87" s="235" t="s">
        <v>43</v>
      </c>
      <c r="F87" s="236" t="s">
        <v>302</v>
      </c>
      <c r="G87" s="234"/>
      <c r="H87" s="237">
        <v>1</v>
      </c>
      <c r="I87" s="238"/>
      <c r="J87" s="234"/>
      <c r="K87" s="234"/>
      <c r="L87" s="239"/>
      <c r="M87" s="240"/>
      <c r="N87" s="241"/>
      <c r="O87" s="241"/>
      <c r="P87" s="241"/>
      <c r="Q87" s="241"/>
      <c r="R87" s="241"/>
      <c r="S87" s="241"/>
      <c r="T87" s="242"/>
      <c r="U87" s="13"/>
      <c r="V87" s="13"/>
      <c r="W87" s="13"/>
      <c r="X87" s="13"/>
      <c r="Y87" s="13"/>
      <c r="Z87" s="13"/>
      <c r="AA87" s="13"/>
      <c r="AB87" s="13"/>
      <c r="AC87" s="13"/>
      <c r="AD87" s="13"/>
      <c r="AE87" s="13"/>
      <c r="AT87" s="243" t="s">
        <v>244</v>
      </c>
      <c r="AU87" s="243" t="s">
        <v>23</v>
      </c>
      <c r="AV87" s="13" t="s">
        <v>92</v>
      </c>
      <c r="AW87" s="13" t="s">
        <v>45</v>
      </c>
      <c r="AX87" s="13" t="s">
        <v>83</v>
      </c>
      <c r="AY87" s="243" t="s">
        <v>134</v>
      </c>
    </row>
    <row r="88" s="14" customFormat="1">
      <c r="A88" s="14"/>
      <c r="B88" s="244"/>
      <c r="C88" s="245"/>
      <c r="D88" s="228" t="s">
        <v>244</v>
      </c>
      <c r="E88" s="246" t="s">
        <v>43</v>
      </c>
      <c r="F88" s="247" t="s">
        <v>246</v>
      </c>
      <c r="G88" s="245"/>
      <c r="H88" s="248">
        <v>1</v>
      </c>
      <c r="I88" s="249"/>
      <c r="J88" s="245"/>
      <c r="K88" s="245"/>
      <c r="L88" s="250"/>
      <c r="M88" s="251"/>
      <c r="N88" s="252"/>
      <c r="O88" s="252"/>
      <c r="P88" s="252"/>
      <c r="Q88" s="252"/>
      <c r="R88" s="252"/>
      <c r="S88" s="252"/>
      <c r="T88" s="253"/>
      <c r="U88" s="14"/>
      <c r="V88" s="14"/>
      <c r="W88" s="14"/>
      <c r="X88" s="14"/>
      <c r="Y88" s="14"/>
      <c r="Z88" s="14"/>
      <c r="AA88" s="14"/>
      <c r="AB88" s="14"/>
      <c r="AC88" s="14"/>
      <c r="AD88" s="14"/>
      <c r="AE88" s="14"/>
      <c r="AT88" s="254" t="s">
        <v>244</v>
      </c>
      <c r="AU88" s="254" t="s">
        <v>23</v>
      </c>
      <c r="AV88" s="14" t="s">
        <v>133</v>
      </c>
      <c r="AW88" s="14" t="s">
        <v>45</v>
      </c>
      <c r="AX88" s="14" t="s">
        <v>23</v>
      </c>
      <c r="AY88" s="254" t="s">
        <v>134</v>
      </c>
    </row>
    <row r="89" s="12" customFormat="1" ht="22.8" customHeight="1">
      <c r="A89" s="12"/>
      <c r="B89" s="189"/>
      <c r="C89" s="190"/>
      <c r="D89" s="191" t="s">
        <v>82</v>
      </c>
      <c r="E89" s="203" t="s">
        <v>303</v>
      </c>
      <c r="F89" s="203" t="s">
        <v>304</v>
      </c>
      <c r="G89" s="190"/>
      <c r="H89" s="190"/>
      <c r="I89" s="193"/>
      <c r="J89" s="204">
        <f>BK89</f>
        <v>0</v>
      </c>
      <c r="K89" s="190"/>
      <c r="L89" s="195"/>
      <c r="M89" s="196"/>
      <c r="N89" s="197"/>
      <c r="O89" s="197"/>
      <c r="P89" s="198">
        <f>SUM(P90:P93)</f>
        <v>0</v>
      </c>
      <c r="Q89" s="197"/>
      <c r="R89" s="198">
        <f>SUM(R90:R93)</f>
        <v>0</v>
      </c>
      <c r="S89" s="197"/>
      <c r="T89" s="199">
        <f>SUM(T90:T93)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00" t="s">
        <v>156</v>
      </c>
      <c r="AT89" s="201" t="s">
        <v>82</v>
      </c>
      <c r="AU89" s="201" t="s">
        <v>23</v>
      </c>
      <c r="AY89" s="200" t="s">
        <v>134</v>
      </c>
      <c r="BK89" s="202">
        <f>SUM(BK90:BK93)</f>
        <v>0</v>
      </c>
    </row>
    <row r="90" s="2" customFormat="1" ht="16.5" customHeight="1">
      <c r="A90" s="39"/>
      <c r="B90" s="40"/>
      <c r="C90" s="219" t="s">
        <v>148</v>
      </c>
      <c r="D90" s="219" t="s">
        <v>144</v>
      </c>
      <c r="E90" s="220" t="s">
        <v>305</v>
      </c>
      <c r="F90" s="221" t="s">
        <v>306</v>
      </c>
      <c r="G90" s="222" t="s">
        <v>307</v>
      </c>
      <c r="H90" s="260"/>
      <c r="I90" s="224"/>
      <c r="J90" s="225">
        <f>ROUND(I90*H90,2)</f>
        <v>0</v>
      </c>
      <c r="K90" s="221" t="s">
        <v>141</v>
      </c>
      <c r="L90" s="45"/>
      <c r="M90" s="226" t="s">
        <v>43</v>
      </c>
      <c r="N90" s="227" t="s">
        <v>54</v>
      </c>
      <c r="O90" s="85"/>
      <c r="P90" s="215">
        <f>O90*H90</f>
        <v>0</v>
      </c>
      <c r="Q90" s="215">
        <v>0</v>
      </c>
      <c r="R90" s="215">
        <f>Q90*H90</f>
        <v>0</v>
      </c>
      <c r="S90" s="215">
        <v>0</v>
      </c>
      <c r="T90" s="216">
        <f>S90*H90</f>
        <v>0</v>
      </c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R90" s="217" t="s">
        <v>308</v>
      </c>
      <c r="AT90" s="217" t="s">
        <v>144</v>
      </c>
      <c r="AU90" s="217" t="s">
        <v>92</v>
      </c>
      <c r="AY90" s="17" t="s">
        <v>134</v>
      </c>
      <c r="BE90" s="218">
        <f>IF(N90="základní",J90,0)</f>
        <v>0</v>
      </c>
      <c r="BF90" s="218">
        <f>IF(N90="snížená",J90,0)</f>
        <v>0</v>
      </c>
      <c r="BG90" s="218">
        <f>IF(N90="zákl. přenesená",J90,0)</f>
        <v>0</v>
      </c>
      <c r="BH90" s="218">
        <f>IF(N90="sníž. přenesená",J90,0)</f>
        <v>0</v>
      </c>
      <c r="BI90" s="218">
        <f>IF(N90="nulová",J90,0)</f>
        <v>0</v>
      </c>
      <c r="BJ90" s="17" t="s">
        <v>23</v>
      </c>
      <c r="BK90" s="218">
        <f>ROUND(I90*H90,2)</f>
        <v>0</v>
      </c>
      <c r="BL90" s="17" t="s">
        <v>308</v>
      </c>
      <c r="BM90" s="217" t="s">
        <v>309</v>
      </c>
    </row>
    <row r="91" s="2" customFormat="1" ht="16.5" customHeight="1">
      <c r="A91" s="39"/>
      <c r="B91" s="40"/>
      <c r="C91" s="219" t="s">
        <v>133</v>
      </c>
      <c r="D91" s="219" t="s">
        <v>144</v>
      </c>
      <c r="E91" s="220" t="s">
        <v>310</v>
      </c>
      <c r="F91" s="221" t="s">
        <v>311</v>
      </c>
      <c r="G91" s="222" t="s">
        <v>307</v>
      </c>
      <c r="H91" s="260"/>
      <c r="I91" s="224"/>
      <c r="J91" s="225">
        <f>ROUND(I91*H91,2)</f>
        <v>0</v>
      </c>
      <c r="K91" s="221" t="s">
        <v>141</v>
      </c>
      <c r="L91" s="45"/>
      <c r="M91" s="226" t="s">
        <v>43</v>
      </c>
      <c r="N91" s="227" t="s">
        <v>54</v>
      </c>
      <c r="O91" s="85"/>
      <c r="P91" s="215">
        <f>O91*H91</f>
        <v>0</v>
      </c>
      <c r="Q91" s="215">
        <v>0</v>
      </c>
      <c r="R91" s="215">
        <f>Q91*H91</f>
        <v>0</v>
      </c>
      <c r="S91" s="215">
        <v>0</v>
      </c>
      <c r="T91" s="216">
        <f>S91*H91</f>
        <v>0</v>
      </c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R91" s="217" t="s">
        <v>308</v>
      </c>
      <c r="AT91" s="217" t="s">
        <v>144</v>
      </c>
      <c r="AU91" s="217" t="s">
        <v>92</v>
      </c>
      <c r="AY91" s="17" t="s">
        <v>134</v>
      </c>
      <c r="BE91" s="218">
        <f>IF(N91="základní",J91,0)</f>
        <v>0</v>
      </c>
      <c r="BF91" s="218">
        <f>IF(N91="snížená",J91,0)</f>
        <v>0</v>
      </c>
      <c r="BG91" s="218">
        <f>IF(N91="zákl. přenesená",J91,0)</f>
        <v>0</v>
      </c>
      <c r="BH91" s="218">
        <f>IF(N91="sníž. přenesená",J91,0)</f>
        <v>0</v>
      </c>
      <c r="BI91" s="218">
        <f>IF(N91="nulová",J91,0)</f>
        <v>0</v>
      </c>
      <c r="BJ91" s="17" t="s">
        <v>23</v>
      </c>
      <c r="BK91" s="218">
        <f>ROUND(I91*H91,2)</f>
        <v>0</v>
      </c>
      <c r="BL91" s="17" t="s">
        <v>308</v>
      </c>
      <c r="BM91" s="217" t="s">
        <v>312</v>
      </c>
    </row>
    <row r="92" s="2" customFormat="1" ht="16.5" customHeight="1">
      <c r="A92" s="39"/>
      <c r="B92" s="40"/>
      <c r="C92" s="219" t="s">
        <v>156</v>
      </c>
      <c r="D92" s="219" t="s">
        <v>144</v>
      </c>
      <c r="E92" s="220" t="s">
        <v>313</v>
      </c>
      <c r="F92" s="221" t="s">
        <v>314</v>
      </c>
      <c r="G92" s="222" t="s">
        <v>307</v>
      </c>
      <c r="H92" s="260"/>
      <c r="I92" s="224"/>
      <c r="J92" s="225">
        <f>ROUND(I92*H92,2)</f>
        <v>0</v>
      </c>
      <c r="K92" s="221" t="s">
        <v>141</v>
      </c>
      <c r="L92" s="45"/>
      <c r="M92" s="226" t="s">
        <v>43</v>
      </c>
      <c r="N92" s="227" t="s">
        <v>54</v>
      </c>
      <c r="O92" s="85"/>
      <c r="P92" s="215">
        <f>O92*H92</f>
        <v>0</v>
      </c>
      <c r="Q92" s="215">
        <v>0</v>
      </c>
      <c r="R92" s="215">
        <f>Q92*H92</f>
        <v>0</v>
      </c>
      <c r="S92" s="215">
        <v>0</v>
      </c>
      <c r="T92" s="216">
        <f>S92*H92</f>
        <v>0</v>
      </c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R92" s="217" t="s">
        <v>308</v>
      </c>
      <c r="AT92" s="217" t="s">
        <v>144</v>
      </c>
      <c r="AU92" s="217" t="s">
        <v>92</v>
      </c>
      <c r="AY92" s="17" t="s">
        <v>134</v>
      </c>
      <c r="BE92" s="218">
        <f>IF(N92="základní",J92,0)</f>
        <v>0</v>
      </c>
      <c r="BF92" s="218">
        <f>IF(N92="snížená",J92,0)</f>
        <v>0</v>
      </c>
      <c r="BG92" s="218">
        <f>IF(N92="zákl. přenesená",J92,0)</f>
        <v>0</v>
      </c>
      <c r="BH92" s="218">
        <f>IF(N92="sníž. přenesená",J92,0)</f>
        <v>0</v>
      </c>
      <c r="BI92" s="218">
        <f>IF(N92="nulová",J92,0)</f>
        <v>0</v>
      </c>
      <c r="BJ92" s="17" t="s">
        <v>23</v>
      </c>
      <c r="BK92" s="218">
        <f>ROUND(I92*H92,2)</f>
        <v>0</v>
      </c>
      <c r="BL92" s="17" t="s">
        <v>308</v>
      </c>
      <c r="BM92" s="217" t="s">
        <v>315</v>
      </c>
    </row>
    <row r="93" s="2" customFormat="1" ht="16.5" customHeight="1">
      <c r="A93" s="39"/>
      <c r="B93" s="40"/>
      <c r="C93" s="219" t="s">
        <v>162</v>
      </c>
      <c r="D93" s="219" t="s">
        <v>144</v>
      </c>
      <c r="E93" s="220" t="s">
        <v>316</v>
      </c>
      <c r="F93" s="221" t="s">
        <v>317</v>
      </c>
      <c r="G93" s="222" t="s">
        <v>307</v>
      </c>
      <c r="H93" s="260"/>
      <c r="I93" s="224"/>
      <c r="J93" s="225">
        <f>ROUND(I93*H93,2)</f>
        <v>0</v>
      </c>
      <c r="K93" s="221" t="s">
        <v>141</v>
      </c>
      <c r="L93" s="45"/>
      <c r="M93" s="226" t="s">
        <v>43</v>
      </c>
      <c r="N93" s="227" t="s">
        <v>54</v>
      </c>
      <c r="O93" s="85"/>
      <c r="P93" s="215">
        <f>O93*H93</f>
        <v>0</v>
      </c>
      <c r="Q93" s="215">
        <v>0</v>
      </c>
      <c r="R93" s="215">
        <f>Q93*H93</f>
        <v>0</v>
      </c>
      <c r="S93" s="215">
        <v>0</v>
      </c>
      <c r="T93" s="216">
        <f>S93*H93</f>
        <v>0</v>
      </c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R93" s="217" t="s">
        <v>308</v>
      </c>
      <c r="AT93" s="217" t="s">
        <v>144</v>
      </c>
      <c r="AU93" s="217" t="s">
        <v>92</v>
      </c>
      <c r="AY93" s="17" t="s">
        <v>134</v>
      </c>
      <c r="BE93" s="218">
        <f>IF(N93="základní",J93,0)</f>
        <v>0</v>
      </c>
      <c r="BF93" s="218">
        <f>IF(N93="snížená",J93,0)</f>
        <v>0</v>
      </c>
      <c r="BG93" s="218">
        <f>IF(N93="zákl. přenesená",J93,0)</f>
        <v>0</v>
      </c>
      <c r="BH93" s="218">
        <f>IF(N93="sníž. přenesená",J93,0)</f>
        <v>0</v>
      </c>
      <c r="BI93" s="218">
        <f>IF(N93="nulová",J93,0)</f>
        <v>0</v>
      </c>
      <c r="BJ93" s="17" t="s">
        <v>23</v>
      </c>
      <c r="BK93" s="218">
        <f>ROUND(I93*H93,2)</f>
        <v>0</v>
      </c>
      <c r="BL93" s="17" t="s">
        <v>308</v>
      </c>
      <c r="BM93" s="217" t="s">
        <v>318</v>
      </c>
    </row>
    <row r="94" s="12" customFormat="1" ht="22.8" customHeight="1">
      <c r="A94" s="12"/>
      <c r="B94" s="189"/>
      <c r="C94" s="190"/>
      <c r="D94" s="191" t="s">
        <v>82</v>
      </c>
      <c r="E94" s="203" t="s">
        <v>319</v>
      </c>
      <c r="F94" s="203" t="s">
        <v>320</v>
      </c>
      <c r="G94" s="190"/>
      <c r="H94" s="190"/>
      <c r="I94" s="193"/>
      <c r="J94" s="204">
        <f>BK94</f>
        <v>0</v>
      </c>
      <c r="K94" s="190"/>
      <c r="L94" s="195"/>
      <c r="M94" s="196"/>
      <c r="N94" s="197"/>
      <c r="O94" s="197"/>
      <c r="P94" s="198">
        <f>P95</f>
        <v>0</v>
      </c>
      <c r="Q94" s="197"/>
      <c r="R94" s="198">
        <f>R95</f>
        <v>0</v>
      </c>
      <c r="S94" s="197"/>
      <c r="T94" s="199">
        <f>T95</f>
        <v>0</v>
      </c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R94" s="200" t="s">
        <v>156</v>
      </c>
      <c r="AT94" s="201" t="s">
        <v>82</v>
      </c>
      <c r="AU94" s="201" t="s">
        <v>23</v>
      </c>
      <c r="AY94" s="200" t="s">
        <v>134</v>
      </c>
      <c r="BK94" s="202">
        <f>BK95</f>
        <v>0</v>
      </c>
    </row>
    <row r="95" s="2" customFormat="1" ht="16.5" customHeight="1">
      <c r="A95" s="39"/>
      <c r="B95" s="40"/>
      <c r="C95" s="219" t="s">
        <v>166</v>
      </c>
      <c r="D95" s="219" t="s">
        <v>144</v>
      </c>
      <c r="E95" s="220" t="s">
        <v>321</v>
      </c>
      <c r="F95" s="221" t="s">
        <v>322</v>
      </c>
      <c r="G95" s="222" t="s">
        <v>307</v>
      </c>
      <c r="H95" s="260"/>
      <c r="I95" s="224"/>
      <c r="J95" s="225">
        <f>ROUND(I95*H95,2)</f>
        <v>0</v>
      </c>
      <c r="K95" s="221" t="s">
        <v>141</v>
      </c>
      <c r="L95" s="45"/>
      <c r="M95" s="226" t="s">
        <v>43</v>
      </c>
      <c r="N95" s="227" t="s">
        <v>54</v>
      </c>
      <c r="O95" s="85"/>
      <c r="P95" s="215">
        <f>O95*H95</f>
        <v>0</v>
      </c>
      <c r="Q95" s="215">
        <v>0</v>
      </c>
      <c r="R95" s="215">
        <f>Q95*H95</f>
        <v>0</v>
      </c>
      <c r="S95" s="215">
        <v>0</v>
      </c>
      <c r="T95" s="216">
        <f>S95*H95</f>
        <v>0</v>
      </c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R95" s="217" t="s">
        <v>308</v>
      </c>
      <c r="AT95" s="217" t="s">
        <v>144</v>
      </c>
      <c r="AU95" s="217" t="s">
        <v>92</v>
      </c>
      <c r="AY95" s="17" t="s">
        <v>134</v>
      </c>
      <c r="BE95" s="218">
        <f>IF(N95="základní",J95,0)</f>
        <v>0</v>
      </c>
      <c r="BF95" s="218">
        <f>IF(N95="snížená",J95,0)</f>
        <v>0</v>
      </c>
      <c r="BG95" s="218">
        <f>IF(N95="zákl. přenesená",J95,0)</f>
        <v>0</v>
      </c>
      <c r="BH95" s="218">
        <f>IF(N95="sníž. přenesená",J95,0)</f>
        <v>0</v>
      </c>
      <c r="BI95" s="218">
        <f>IF(N95="nulová",J95,0)</f>
        <v>0</v>
      </c>
      <c r="BJ95" s="17" t="s">
        <v>23</v>
      </c>
      <c r="BK95" s="218">
        <f>ROUND(I95*H95,2)</f>
        <v>0</v>
      </c>
      <c r="BL95" s="17" t="s">
        <v>308</v>
      </c>
      <c r="BM95" s="217" t="s">
        <v>323</v>
      </c>
    </row>
    <row r="96" s="12" customFormat="1" ht="22.8" customHeight="1">
      <c r="A96" s="12"/>
      <c r="B96" s="189"/>
      <c r="C96" s="190"/>
      <c r="D96" s="191" t="s">
        <v>82</v>
      </c>
      <c r="E96" s="203" t="s">
        <v>324</v>
      </c>
      <c r="F96" s="203" t="s">
        <v>325</v>
      </c>
      <c r="G96" s="190"/>
      <c r="H96" s="190"/>
      <c r="I96" s="193"/>
      <c r="J96" s="204">
        <f>BK96</f>
        <v>0</v>
      </c>
      <c r="K96" s="190"/>
      <c r="L96" s="195"/>
      <c r="M96" s="196"/>
      <c r="N96" s="197"/>
      <c r="O96" s="197"/>
      <c r="P96" s="198">
        <f>P97</f>
        <v>0</v>
      </c>
      <c r="Q96" s="197"/>
      <c r="R96" s="198">
        <f>R97</f>
        <v>0</v>
      </c>
      <c r="S96" s="197"/>
      <c r="T96" s="199">
        <f>T97</f>
        <v>0</v>
      </c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R96" s="200" t="s">
        <v>156</v>
      </c>
      <c r="AT96" s="201" t="s">
        <v>82</v>
      </c>
      <c r="AU96" s="201" t="s">
        <v>23</v>
      </c>
      <c r="AY96" s="200" t="s">
        <v>134</v>
      </c>
      <c r="BK96" s="202">
        <f>BK97</f>
        <v>0</v>
      </c>
    </row>
    <row r="97" s="2" customFormat="1" ht="16.5" customHeight="1">
      <c r="A97" s="39"/>
      <c r="B97" s="40"/>
      <c r="C97" s="219" t="s">
        <v>170</v>
      </c>
      <c r="D97" s="219" t="s">
        <v>144</v>
      </c>
      <c r="E97" s="220" t="s">
        <v>326</v>
      </c>
      <c r="F97" s="221" t="s">
        <v>327</v>
      </c>
      <c r="G97" s="222" t="s">
        <v>307</v>
      </c>
      <c r="H97" s="260"/>
      <c r="I97" s="224"/>
      <c r="J97" s="225">
        <f>ROUND(I97*H97,2)</f>
        <v>0</v>
      </c>
      <c r="K97" s="221" t="s">
        <v>141</v>
      </c>
      <c r="L97" s="45"/>
      <c r="M97" s="261" t="s">
        <v>43</v>
      </c>
      <c r="N97" s="262" t="s">
        <v>54</v>
      </c>
      <c r="O97" s="257"/>
      <c r="P97" s="258">
        <f>O97*H97</f>
        <v>0</v>
      </c>
      <c r="Q97" s="258">
        <v>0</v>
      </c>
      <c r="R97" s="258">
        <f>Q97*H97</f>
        <v>0</v>
      </c>
      <c r="S97" s="258">
        <v>0</v>
      </c>
      <c r="T97" s="259">
        <f>S97*H97</f>
        <v>0</v>
      </c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R97" s="217" t="s">
        <v>308</v>
      </c>
      <c r="AT97" s="217" t="s">
        <v>144</v>
      </c>
      <c r="AU97" s="217" t="s">
        <v>92</v>
      </c>
      <c r="AY97" s="17" t="s">
        <v>134</v>
      </c>
      <c r="BE97" s="218">
        <f>IF(N97="základní",J97,0)</f>
        <v>0</v>
      </c>
      <c r="BF97" s="218">
        <f>IF(N97="snížená",J97,0)</f>
        <v>0</v>
      </c>
      <c r="BG97" s="218">
        <f>IF(N97="zákl. přenesená",J97,0)</f>
        <v>0</v>
      </c>
      <c r="BH97" s="218">
        <f>IF(N97="sníž. přenesená",J97,0)</f>
        <v>0</v>
      </c>
      <c r="BI97" s="218">
        <f>IF(N97="nulová",J97,0)</f>
        <v>0</v>
      </c>
      <c r="BJ97" s="17" t="s">
        <v>23</v>
      </c>
      <c r="BK97" s="218">
        <f>ROUND(I97*H97,2)</f>
        <v>0</v>
      </c>
      <c r="BL97" s="17" t="s">
        <v>308</v>
      </c>
      <c r="BM97" s="217" t="s">
        <v>328</v>
      </c>
    </row>
    <row r="98" s="2" customFormat="1" ht="6.96" customHeight="1">
      <c r="A98" s="39"/>
      <c r="B98" s="60"/>
      <c r="C98" s="61"/>
      <c r="D98" s="61"/>
      <c r="E98" s="61"/>
      <c r="F98" s="61"/>
      <c r="G98" s="61"/>
      <c r="H98" s="61"/>
      <c r="I98" s="61"/>
      <c r="J98" s="61"/>
      <c r="K98" s="61"/>
      <c r="L98" s="45"/>
      <c r="M98" s="39"/>
      <c r="O98" s="39"/>
      <c r="P98" s="39"/>
      <c r="Q98" s="39"/>
      <c r="R98" s="39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</row>
  </sheetData>
  <sheetProtection sheet="1" autoFilter="0" formatColumns="0" formatRows="0" objects="1" scenarios="1" spinCount="100000" saltValue="Yy06EeLEhmq0WBV0d+Az0L7G5ZNQrN4Xc5afB2hDqs2EeNWedh/eG8CWLnQwCyJKIL9+6gqRd/d5VpOVRrEHVw==" hashValue="yiJFGXZKVmA9wdkV+EGVUrJ5ByK+o18RDkRojs1EteYyb5oABGM73kBdSUEFHcFHGQ4noGMiNaomfeGylbohFA==" algorithmName="SHA-512" password="CC35"/>
  <autoFilter ref="C82:K97"/>
  <mergeCells count="9">
    <mergeCell ref="E7:H7"/>
    <mergeCell ref="E9:H9"/>
    <mergeCell ref="E18:H18"/>
    <mergeCell ref="E27:H27"/>
    <mergeCell ref="E48:H48"/>
    <mergeCell ref="E50:H50"/>
    <mergeCell ref="E73:H73"/>
    <mergeCell ref="E75:H75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99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0"/>
      <c r="AT3" s="17" t="s">
        <v>92</v>
      </c>
    </row>
    <row r="4" s="1" customFormat="1" ht="24.96" customHeight="1">
      <c r="B4" s="20"/>
      <c r="D4" s="131" t="s">
        <v>107</v>
      </c>
      <c r="L4" s="20"/>
      <c r="M4" s="132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33" t="s">
        <v>16</v>
      </c>
      <c r="L6" s="20"/>
    </row>
    <row r="7" s="1" customFormat="1" ht="16.5" customHeight="1">
      <c r="B7" s="20"/>
      <c r="E7" s="134" t="str">
        <f>'Rekapitulace stavby'!K6</f>
        <v>Oprava osvětlení Budišov n.B. a Osoblaha</v>
      </c>
      <c r="F7" s="133"/>
      <c r="G7" s="133"/>
      <c r="H7" s="133"/>
      <c r="L7" s="20"/>
    </row>
    <row r="8" s="2" customFormat="1" ht="12" customHeight="1">
      <c r="A8" s="39"/>
      <c r="B8" s="45"/>
      <c r="C8" s="39"/>
      <c r="D8" s="133" t="s">
        <v>108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329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19</v>
      </c>
      <c r="E11" s="39"/>
      <c r="F11" s="137" t="s">
        <v>20</v>
      </c>
      <c r="G11" s="39"/>
      <c r="H11" s="39"/>
      <c r="I11" s="133" t="s">
        <v>21</v>
      </c>
      <c r="J11" s="137" t="s">
        <v>43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24</v>
      </c>
      <c r="E12" s="39"/>
      <c r="F12" s="137" t="s">
        <v>110</v>
      </c>
      <c r="G12" s="39"/>
      <c r="H12" s="39"/>
      <c r="I12" s="133" t="s">
        <v>26</v>
      </c>
      <c r="J12" s="138" t="str">
        <f>'Rekapitulace stavby'!AN8</f>
        <v>14. 5. 2021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34</v>
      </c>
      <c r="E14" s="39"/>
      <c r="F14" s="39"/>
      <c r="G14" s="39"/>
      <c r="H14" s="39"/>
      <c r="I14" s="133" t="s">
        <v>35</v>
      </c>
      <c r="J14" s="137" t="s">
        <v>36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">
        <v>37</v>
      </c>
      <c r="F15" s="39"/>
      <c r="G15" s="39"/>
      <c r="H15" s="39"/>
      <c r="I15" s="133" t="s">
        <v>38</v>
      </c>
      <c r="J15" s="137" t="s">
        <v>39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40</v>
      </c>
      <c r="E17" s="39"/>
      <c r="F17" s="39"/>
      <c r="G17" s="39"/>
      <c r="H17" s="39"/>
      <c r="I17" s="133" t="s">
        <v>35</v>
      </c>
      <c r="J17" s="33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3" t="str">
        <f>'Rekapitulace stavby'!E14</f>
        <v>Vyplň údaj</v>
      </c>
      <c r="F18" s="137"/>
      <c r="G18" s="137"/>
      <c r="H18" s="137"/>
      <c r="I18" s="133" t="s">
        <v>38</v>
      </c>
      <c r="J18" s="33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42</v>
      </c>
      <c r="E20" s="39"/>
      <c r="F20" s="39"/>
      <c r="G20" s="39"/>
      <c r="H20" s="39"/>
      <c r="I20" s="133" t="s">
        <v>35</v>
      </c>
      <c r="J20" s="137" t="s">
        <v>43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">
        <v>44</v>
      </c>
      <c r="F21" s="39"/>
      <c r="G21" s="39"/>
      <c r="H21" s="39"/>
      <c r="I21" s="133" t="s">
        <v>38</v>
      </c>
      <c r="J21" s="137" t="s">
        <v>43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46</v>
      </c>
      <c r="E23" s="39"/>
      <c r="F23" s="39"/>
      <c r="G23" s="39"/>
      <c r="H23" s="39"/>
      <c r="I23" s="133" t="s">
        <v>35</v>
      </c>
      <c r="J23" s="137" t="s">
        <v>43</v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">
        <v>44</v>
      </c>
      <c r="F24" s="39"/>
      <c r="G24" s="39"/>
      <c r="H24" s="39"/>
      <c r="I24" s="133" t="s">
        <v>38</v>
      </c>
      <c r="J24" s="137" t="s">
        <v>43</v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47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47.25" customHeight="1">
      <c r="A27" s="139"/>
      <c r="B27" s="140"/>
      <c r="C27" s="139"/>
      <c r="D27" s="139"/>
      <c r="E27" s="141" t="s">
        <v>111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49</v>
      </c>
      <c r="E30" s="39"/>
      <c r="F30" s="39"/>
      <c r="G30" s="39"/>
      <c r="H30" s="39"/>
      <c r="I30" s="39"/>
      <c r="J30" s="145">
        <f>ROUND(J86,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51</v>
      </c>
      <c r="G32" s="39"/>
      <c r="H32" s="39"/>
      <c r="I32" s="146" t="s">
        <v>50</v>
      </c>
      <c r="J32" s="146" t="s">
        <v>52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53</v>
      </c>
      <c r="E33" s="133" t="s">
        <v>54</v>
      </c>
      <c r="F33" s="148">
        <f>ROUND((SUM(BE86:BE113)),  2)</f>
        <v>0</v>
      </c>
      <c r="G33" s="39"/>
      <c r="H33" s="39"/>
      <c r="I33" s="149">
        <v>0.20999999999999999</v>
      </c>
      <c r="J33" s="148">
        <f>ROUND(((SUM(BE86:BE113))*I33),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55</v>
      </c>
      <c r="F34" s="148">
        <f>ROUND((SUM(BF86:BF113)),  2)</f>
        <v>0</v>
      </c>
      <c r="G34" s="39"/>
      <c r="H34" s="39"/>
      <c r="I34" s="149">
        <v>0.14999999999999999</v>
      </c>
      <c r="J34" s="148">
        <f>ROUND(((SUM(BF86:BF113))*I34),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56</v>
      </c>
      <c r="F35" s="148">
        <f>ROUND((SUM(BG86:BG113)),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57</v>
      </c>
      <c r="F36" s="148">
        <f>ROUND((SUM(BH86:BH113)),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58</v>
      </c>
      <c r="F37" s="148">
        <f>ROUND((SUM(BI86:BI113)),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59</v>
      </c>
      <c r="E39" s="152"/>
      <c r="F39" s="152"/>
      <c r="G39" s="153" t="s">
        <v>60</v>
      </c>
      <c r="H39" s="154" t="s">
        <v>61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3" t="s">
        <v>112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2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Oprava osvětlení Budišov n.B. a Osoblaha</v>
      </c>
      <c r="F48" s="32"/>
      <c r="G48" s="32"/>
      <c r="H48" s="32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2" t="s">
        <v>108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SO02- ZP - Zemní práce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2" t="s">
        <v>24</v>
      </c>
      <c r="D52" s="41"/>
      <c r="E52" s="41"/>
      <c r="F52" s="27" t="str">
        <f>F12</f>
        <v>Budišov nad Budišovkou</v>
      </c>
      <c r="G52" s="41"/>
      <c r="H52" s="41"/>
      <c r="I52" s="32" t="s">
        <v>26</v>
      </c>
      <c r="J52" s="73" t="str">
        <f>IF(J12="","",J12)</f>
        <v>14. 5. 2021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2" t="s">
        <v>34</v>
      </c>
      <c r="D54" s="41"/>
      <c r="E54" s="41"/>
      <c r="F54" s="27" t="str">
        <f>E15</f>
        <v>Správa železnic, státní organizace</v>
      </c>
      <c r="G54" s="41"/>
      <c r="H54" s="41"/>
      <c r="I54" s="32" t="s">
        <v>42</v>
      </c>
      <c r="J54" s="37" t="str">
        <f>E21</f>
        <v>Ing. Jiří Svoboda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2" t="s">
        <v>40</v>
      </c>
      <c r="D55" s="41"/>
      <c r="E55" s="41"/>
      <c r="F55" s="27" t="str">
        <f>IF(E18="","",E18)</f>
        <v>Vyplň údaj</v>
      </c>
      <c r="G55" s="41"/>
      <c r="H55" s="41"/>
      <c r="I55" s="32" t="s">
        <v>46</v>
      </c>
      <c r="J55" s="37" t="str">
        <f>E24</f>
        <v>Ing. Jiří Svoboda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113</v>
      </c>
      <c r="D57" s="163"/>
      <c r="E57" s="163"/>
      <c r="F57" s="163"/>
      <c r="G57" s="163"/>
      <c r="H57" s="163"/>
      <c r="I57" s="163"/>
      <c r="J57" s="164" t="s">
        <v>114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81</v>
      </c>
      <c r="D59" s="41"/>
      <c r="E59" s="41"/>
      <c r="F59" s="41"/>
      <c r="G59" s="41"/>
      <c r="H59" s="41"/>
      <c r="I59" s="41"/>
      <c r="J59" s="103">
        <f>J86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7" t="s">
        <v>115</v>
      </c>
    </row>
    <row r="60" s="9" customFormat="1" ht="24.96" customHeight="1">
      <c r="A60" s="9"/>
      <c r="B60" s="166"/>
      <c r="C60" s="167"/>
      <c r="D60" s="168" t="s">
        <v>330</v>
      </c>
      <c r="E60" s="169"/>
      <c r="F60" s="169"/>
      <c r="G60" s="169"/>
      <c r="H60" s="169"/>
      <c r="I60" s="169"/>
      <c r="J60" s="170">
        <f>J87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331</v>
      </c>
      <c r="E61" s="175"/>
      <c r="F61" s="175"/>
      <c r="G61" s="175"/>
      <c r="H61" s="175"/>
      <c r="I61" s="175"/>
      <c r="J61" s="176">
        <f>J88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2"/>
      <c r="C62" s="173"/>
      <c r="D62" s="174" t="s">
        <v>332</v>
      </c>
      <c r="E62" s="175"/>
      <c r="F62" s="175"/>
      <c r="G62" s="175"/>
      <c r="H62" s="175"/>
      <c r="I62" s="175"/>
      <c r="J62" s="176">
        <f>J100</f>
        <v>0</v>
      </c>
      <c r="K62" s="173"/>
      <c r="L62" s="17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2"/>
      <c r="C63" s="173"/>
      <c r="D63" s="174" t="s">
        <v>333</v>
      </c>
      <c r="E63" s="175"/>
      <c r="F63" s="175"/>
      <c r="G63" s="175"/>
      <c r="H63" s="175"/>
      <c r="I63" s="175"/>
      <c r="J63" s="176">
        <f>J101</f>
        <v>0</v>
      </c>
      <c r="K63" s="173"/>
      <c r="L63" s="17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2"/>
      <c r="C64" s="173"/>
      <c r="D64" s="174" t="s">
        <v>334</v>
      </c>
      <c r="E64" s="175"/>
      <c r="F64" s="175"/>
      <c r="G64" s="175"/>
      <c r="H64" s="175"/>
      <c r="I64" s="175"/>
      <c r="J64" s="176">
        <f>J103</f>
        <v>0</v>
      </c>
      <c r="K64" s="173"/>
      <c r="L64" s="177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2"/>
      <c r="C65" s="173"/>
      <c r="D65" s="174" t="s">
        <v>335</v>
      </c>
      <c r="E65" s="175"/>
      <c r="F65" s="175"/>
      <c r="G65" s="175"/>
      <c r="H65" s="175"/>
      <c r="I65" s="175"/>
      <c r="J65" s="176">
        <f>J109</f>
        <v>0</v>
      </c>
      <c r="K65" s="173"/>
      <c r="L65" s="17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2"/>
      <c r="C66" s="173"/>
      <c r="D66" s="174" t="s">
        <v>336</v>
      </c>
      <c r="E66" s="175"/>
      <c r="F66" s="175"/>
      <c r="G66" s="175"/>
      <c r="H66" s="175"/>
      <c r="I66" s="175"/>
      <c r="J66" s="176">
        <f>J112</f>
        <v>0</v>
      </c>
      <c r="K66" s="173"/>
      <c r="L66" s="177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2" customFormat="1" ht="21.84" customHeight="1">
      <c r="A67" s="39"/>
      <c r="B67" s="40"/>
      <c r="C67" s="41"/>
      <c r="D67" s="41"/>
      <c r="E67" s="41"/>
      <c r="F67" s="41"/>
      <c r="G67" s="41"/>
      <c r="H67" s="41"/>
      <c r="I67" s="41"/>
      <c r="J67" s="41"/>
      <c r="K67" s="41"/>
      <c r="L67" s="135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</row>
    <row r="68" s="2" customFormat="1" ht="6.96" customHeight="1">
      <c r="A68" s="39"/>
      <c r="B68" s="60"/>
      <c r="C68" s="61"/>
      <c r="D68" s="61"/>
      <c r="E68" s="61"/>
      <c r="F68" s="61"/>
      <c r="G68" s="61"/>
      <c r="H68" s="61"/>
      <c r="I68" s="61"/>
      <c r="J68" s="61"/>
      <c r="K68" s="61"/>
      <c r="L68" s="135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72" s="2" customFormat="1" ht="6.96" customHeight="1">
      <c r="A72" s="39"/>
      <c r="B72" s="62"/>
      <c r="C72" s="63"/>
      <c r="D72" s="63"/>
      <c r="E72" s="63"/>
      <c r="F72" s="63"/>
      <c r="G72" s="63"/>
      <c r="H72" s="63"/>
      <c r="I72" s="63"/>
      <c r="J72" s="63"/>
      <c r="K72" s="63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24.96" customHeight="1">
      <c r="A73" s="39"/>
      <c r="B73" s="40"/>
      <c r="C73" s="23" t="s">
        <v>118</v>
      </c>
      <c r="D73" s="41"/>
      <c r="E73" s="41"/>
      <c r="F73" s="41"/>
      <c r="G73" s="41"/>
      <c r="H73" s="41"/>
      <c r="I73" s="41"/>
      <c r="J73" s="41"/>
      <c r="K73" s="41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6.96" customHeight="1">
      <c r="A74" s="39"/>
      <c r="B74" s="40"/>
      <c r="C74" s="41"/>
      <c r="D74" s="41"/>
      <c r="E74" s="41"/>
      <c r="F74" s="41"/>
      <c r="G74" s="41"/>
      <c r="H74" s="41"/>
      <c r="I74" s="41"/>
      <c r="J74" s="41"/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2" customHeight="1">
      <c r="A75" s="39"/>
      <c r="B75" s="40"/>
      <c r="C75" s="32" t="s">
        <v>16</v>
      </c>
      <c r="D75" s="41"/>
      <c r="E75" s="41"/>
      <c r="F75" s="41"/>
      <c r="G75" s="41"/>
      <c r="H75" s="41"/>
      <c r="I75" s="41"/>
      <c r="J75" s="41"/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6.5" customHeight="1">
      <c r="A76" s="39"/>
      <c r="B76" s="40"/>
      <c r="C76" s="41"/>
      <c r="D76" s="41"/>
      <c r="E76" s="161" t="str">
        <f>E7</f>
        <v>Oprava osvětlení Budišov n.B. a Osoblaha</v>
      </c>
      <c r="F76" s="32"/>
      <c r="G76" s="32"/>
      <c r="H76" s="32"/>
      <c r="I76" s="41"/>
      <c r="J76" s="41"/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2" customHeight="1">
      <c r="A77" s="39"/>
      <c r="B77" s="40"/>
      <c r="C77" s="32" t="s">
        <v>108</v>
      </c>
      <c r="D77" s="41"/>
      <c r="E77" s="41"/>
      <c r="F77" s="41"/>
      <c r="G77" s="41"/>
      <c r="H77" s="41"/>
      <c r="I77" s="41"/>
      <c r="J77" s="41"/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6.5" customHeight="1">
      <c r="A78" s="39"/>
      <c r="B78" s="40"/>
      <c r="C78" s="41"/>
      <c r="D78" s="41"/>
      <c r="E78" s="70" t="str">
        <f>E9</f>
        <v>SO02- ZP - Zemní práce</v>
      </c>
      <c r="F78" s="41"/>
      <c r="G78" s="41"/>
      <c r="H78" s="41"/>
      <c r="I78" s="41"/>
      <c r="J78" s="41"/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6.96" customHeight="1">
      <c r="A79" s="39"/>
      <c r="B79" s="40"/>
      <c r="C79" s="41"/>
      <c r="D79" s="41"/>
      <c r="E79" s="41"/>
      <c r="F79" s="41"/>
      <c r="G79" s="41"/>
      <c r="H79" s="41"/>
      <c r="I79" s="41"/>
      <c r="J79" s="41"/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2" customHeight="1">
      <c r="A80" s="39"/>
      <c r="B80" s="40"/>
      <c r="C80" s="32" t="s">
        <v>24</v>
      </c>
      <c r="D80" s="41"/>
      <c r="E80" s="41"/>
      <c r="F80" s="27" t="str">
        <f>F12</f>
        <v>Budišov nad Budišovkou</v>
      </c>
      <c r="G80" s="41"/>
      <c r="H80" s="41"/>
      <c r="I80" s="32" t="s">
        <v>26</v>
      </c>
      <c r="J80" s="73" t="str">
        <f>IF(J12="","",J12)</f>
        <v>14. 5. 2021</v>
      </c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6.96" customHeight="1">
      <c r="A81" s="39"/>
      <c r="B81" s="40"/>
      <c r="C81" s="41"/>
      <c r="D81" s="41"/>
      <c r="E81" s="41"/>
      <c r="F81" s="41"/>
      <c r="G81" s="41"/>
      <c r="H81" s="41"/>
      <c r="I81" s="41"/>
      <c r="J81" s="41"/>
      <c r="K81" s="41"/>
      <c r="L81" s="13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5.15" customHeight="1">
      <c r="A82" s="39"/>
      <c r="B82" s="40"/>
      <c r="C82" s="32" t="s">
        <v>34</v>
      </c>
      <c r="D82" s="41"/>
      <c r="E82" s="41"/>
      <c r="F82" s="27" t="str">
        <f>E15</f>
        <v>Správa železnic, státní organizace</v>
      </c>
      <c r="G82" s="41"/>
      <c r="H82" s="41"/>
      <c r="I82" s="32" t="s">
        <v>42</v>
      </c>
      <c r="J82" s="37" t="str">
        <f>E21</f>
        <v>Ing. Jiří Svoboda</v>
      </c>
      <c r="K82" s="41"/>
      <c r="L82" s="13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5.15" customHeight="1">
      <c r="A83" s="39"/>
      <c r="B83" s="40"/>
      <c r="C83" s="32" t="s">
        <v>40</v>
      </c>
      <c r="D83" s="41"/>
      <c r="E83" s="41"/>
      <c r="F83" s="27" t="str">
        <f>IF(E18="","",E18)</f>
        <v>Vyplň údaj</v>
      </c>
      <c r="G83" s="41"/>
      <c r="H83" s="41"/>
      <c r="I83" s="32" t="s">
        <v>46</v>
      </c>
      <c r="J83" s="37" t="str">
        <f>E24</f>
        <v>Ing. Jiří Svoboda</v>
      </c>
      <c r="K83" s="41"/>
      <c r="L83" s="13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0.32" customHeight="1">
      <c r="A84" s="39"/>
      <c r="B84" s="40"/>
      <c r="C84" s="41"/>
      <c r="D84" s="41"/>
      <c r="E84" s="41"/>
      <c r="F84" s="41"/>
      <c r="G84" s="41"/>
      <c r="H84" s="41"/>
      <c r="I84" s="41"/>
      <c r="J84" s="41"/>
      <c r="K84" s="41"/>
      <c r="L84" s="13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11" customFormat="1" ht="29.28" customHeight="1">
      <c r="A85" s="178"/>
      <c r="B85" s="179"/>
      <c r="C85" s="180" t="s">
        <v>119</v>
      </c>
      <c r="D85" s="181" t="s">
        <v>68</v>
      </c>
      <c r="E85" s="181" t="s">
        <v>64</v>
      </c>
      <c r="F85" s="181" t="s">
        <v>65</v>
      </c>
      <c r="G85" s="181" t="s">
        <v>120</v>
      </c>
      <c r="H85" s="181" t="s">
        <v>121</v>
      </c>
      <c r="I85" s="181" t="s">
        <v>122</v>
      </c>
      <c r="J85" s="181" t="s">
        <v>114</v>
      </c>
      <c r="K85" s="182" t="s">
        <v>123</v>
      </c>
      <c r="L85" s="183"/>
      <c r="M85" s="93" t="s">
        <v>43</v>
      </c>
      <c r="N85" s="94" t="s">
        <v>53</v>
      </c>
      <c r="O85" s="94" t="s">
        <v>124</v>
      </c>
      <c r="P85" s="94" t="s">
        <v>125</v>
      </c>
      <c r="Q85" s="94" t="s">
        <v>126</v>
      </c>
      <c r="R85" s="94" t="s">
        <v>127</v>
      </c>
      <c r="S85" s="94" t="s">
        <v>128</v>
      </c>
      <c r="T85" s="95" t="s">
        <v>129</v>
      </c>
      <c r="U85" s="178"/>
      <c r="V85" s="178"/>
      <c r="W85" s="178"/>
      <c r="X85" s="178"/>
      <c r="Y85" s="178"/>
      <c r="Z85" s="178"/>
      <c r="AA85" s="178"/>
      <c r="AB85" s="178"/>
      <c r="AC85" s="178"/>
      <c r="AD85" s="178"/>
      <c r="AE85" s="178"/>
    </row>
    <row r="86" s="2" customFormat="1" ht="22.8" customHeight="1">
      <c r="A86" s="39"/>
      <c r="B86" s="40"/>
      <c r="C86" s="100" t="s">
        <v>130</v>
      </c>
      <c r="D86" s="41"/>
      <c r="E86" s="41"/>
      <c r="F86" s="41"/>
      <c r="G86" s="41"/>
      <c r="H86" s="41"/>
      <c r="I86" s="41"/>
      <c r="J86" s="184">
        <f>BK86</f>
        <v>0</v>
      </c>
      <c r="K86" s="41"/>
      <c r="L86" s="45"/>
      <c r="M86" s="96"/>
      <c r="N86" s="185"/>
      <c r="O86" s="97"/>
      <c r="P86" s="186">
        <f>P87</f>
        <v>0</v>
      </c>
      <c r="Q86" s="97"/>
      <c r="R86" s="186">
        <f>R87</f>
        <v>25.731200000000001</v>
      </c>
      <c r="S86" s="97"/>
      <c r="T86" s="187">
        <f>T87</f>
        <v>48.256</v>
      </c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T86" s="17" t="s">
        <v>82</v>
      </c>
      <c r="AU86" s="17" t="s">
        <v>115</v>
      </c>
      <c r="BK86" s="188">
        <f>BK87</f>
        <v>0</v>
      </c>
    </row>
    <row r="87" s="12" customFormat="1" ht="25.92" customHeight="1">
      <c r="A87" s="12"/>
      <c r="B87" s="189"/>
      <c r="C87" s="190"/>
      <c r="D87" s="191" t="s">
        <v>82</v>
      </c>
      <c r="E87" s="192" t="s">
        <v>337</v>
      </c>
      <c r="F87" s="192" t="s">
        <v>338</v>
      </c>
      <c r="G87" s="190"/>
      <c r="H87" s="190"/>
      <c r="I87" s="193"/>
      <c r="J87" s="194">
        <f>BK87</f>
        <v>0</v>
      </c>
      <c r="K87" s="190"/>
      <c r="L87" s="195"/>
      <c r="M87" s="196"/>
      <c r="N87" s="197"/>
      <c r="O87" s="197"/>
      <c r="P87" s="198">
        <f>P88+P100+P101+P103+P109+P112</f>
        <v>0</v>
      </c>
      <c r="Q87" s="197"/>
      <c r="R87" s="198">
        <f>R88+R100+R101+R103+R109+R112</f>
        <v>25.731200000000001</v>
      </c>
      <c r="S87" s="197"/>
      <c r="T87" s="199">
        <f>T88+T100+T101+T103+T109+T112</f>
        <v>48.256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00" t="s">
        <v>23</v>
      </c>
      <c r="AT87" s="201" t="s">
        <v>82</v>
      </c>
      <c r="AU87" s="201" t="s">
        <v>83</v>
      </c>
      <c r="AY87" s="200" t="s">
        <v>134</v>
      </c>
      <c r="BK87" s="202">
        <f>BK88+BK100+BK101+BK103+BK109+BK112</f>
        <v>0</v>
      </c>
    </row>
    <row r="88" s="12" customFormat="1" ht="22.8" customHeight="1">
      <c r="A88" s="12"/>
      <c r="B88" s="189"/>
      <c r="C88" s="190"/>
      <c r="D88" s="191" t="s">
        <v>82</v>
      </c>
      <c r="E88" s="203" t="s">
        <v>23</v>
      </c>
      <c r="F88" s="203" t="s">
        <v>98</v>
      </c>
      <c r="G88" s="190"/>
      <c r="H88" s="190"/>
      <c r="I88" s="193"/>
      <c r="J88" s="204">
        <f>BK88</f>
        <v>0</v>
      </c>
      <c r="K88" s="190"/>
      <c r="L88" s="195"/>
      <c r="M88" s="196"/>
      <c r="N88" s="197"/>
      <c r="O88" s="197"/>
      <c r="P88" s="198">
        <f>SUM(P89:P99)</f>
        <v>0</v>
      </c>
      <c r="Q88" s="197"/>
      <c r="R88" s="198">
        <f>SUM(R89:R99)</f>
        <v>0</v>
      </c>
      <c r="S88" s="197"/>
      <c r="T88" s="199">
        <f>SUM(T89:T99)</f>
        <v>0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00" t="s">
        <v>23</v>
      </c>
      <c r="AT88" s="201" t="s">
        <v>82</v>
      </c>
      <c r="AU88" s="201" t="s">
        <v>23</v>
      </c>
      <c r="AY88" s="200" t="s">
        <v>134</v>
      </c>
      <c r="BK88" s="202">
        <f>SUM(BK89:BK99)</f>
        <v>0</v>
      </c>
    </row>
    <row r="89" s="2" customFormat="1">
      <c r="A89" s="39"/>
      <c r="B89" s="40"/>
      <c r="C89" s="219" t="s">
        <v>23</v>
      </c>
      <c r="D89" s="219" t="s">
        <v>144</v>
      </c>
      <c r="E89" s="220" t="s">
        <v>339</v>
      </c>
      <c r="F89" s="221" t="s">
        <v>340</v>
      </c>
      <c r="G89" s="222" t="s">
        <v>241</v>
      </c>
      <c r="H89" s="223">
        <v>77</v>
      </c>
      <c r="I89" s="224"/>
      <c r="J89" s="225">
        <f>ROUND(I89*H89,2)</f>
        <v>0</v>
      </c>
      <c r="K89" s="221" t="s">
        <v>341</v>
      </c>
      <c r="L89" s="45"/>
      <c r="M89" s="226" t="s">
        <v>43</v>
      </c>
      <c r="N89" s="227" t="s">
        <v>54</v>
      </c>
      <c r="O89" s="85"/>
      <c r="P89" s="215">
        <f>O89*H89</f>
        <v>0</v>
      </c>
      <c r="Q89" s="215">
        <v>0</v>
      </c>
      <c r="R89" s="215">
        <f>Q89*H89</f>
        <v>0</v>
      </c>
      <c r="S89" s="215">
        <v>0</v>
      </c>
      <c r="T89" s="216">
        <f>S89*H89</f>
        <v>0</v>
      </c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R89" s="217" t="s">
        <v>133</v>
      </c>
      <c r="AT89" s="217" t="s">
        <v>144</v>
      </c>
      <c r="AU89" s="217" t="s">
        <v>92</v>
      </c>
      <c r="AY89" s="17" t="s">
        <v>134</v>
      </c>
      <c r="BE89" s="218">
        <f>IF(N89="základní",J89,0)</f>
        <v>0</v>
      </c>
      <c r="BF89" s="218">
        <f>IF(N89="snížená",J89,0)</f>
        <v>0</v>
      </c>
      <c r="BG89" s="218">
        <f>IF(N89="zákl. přenesená",J89,0)</f>
        <v>0</v>
      </c>
      <c r="BH89" s="218">
        <f>IF(N89="sníž. přenesená",J89,0)</f>
        <v>0</v>
      </c>
      <c r="BI89" s="218">
        <f>IF(N89="nulová",J89,0)</f>
        <v>0</v>
      </c>
      <c r="BJ89" s="17" t="s">
        <v>23</v>
      </c>
      <c r="BK89" s="218">
        <f>ROUND(I89*H89,2)</f>
        <v>0</v>
      </c>
      <c r="BL89" s="17" t="s">
        <v>133</v>
      </c>
      <c r="BM89" s="217" t="s">
        <v>342</v>
      </c>
    </row>
    <row r="90" s="2" customFormat="1" ht="33" customHeight="1">
      <c r="A90" s="39"/>
      <c r="B90" s="40"/>
      <c r="C90" s="219" t="s">
        <v>92</v>
      </c>
      <c r="D90" s="219" t="s">
        <v>144</v>
      </c>
      <c r="E90" s="220" t="s">
        <v>343</v>
      </c>
      <c r="F90" s="221" t="s">
        <v>344</v>
      </c>
      <c r="G90" s="222" t="s">
        <v>241</v>
      </c>
      <c r="H90" s="223">
        <v>77</v>
      </c>
      <c r="I90" s="224"/>
      <c r="J90" s="225">
        <f>ROUND(I90*H90,2)</f>
        <v>0</v>
      </c>
      <c r="K90" s="221" t="s">
        <v>341</v>
      </c>
      <c r="L90" s="45"/>
      <c r="M90" s="226" t="s">
        <v>43</v>
      </c>
      <c r="N90" s="227" t="s">
        <v>54</v>
      </c>
      <c r="O90" s="85"/>
      <c r="P90" s="215">
        <f>O90*H90</f>
        <v>0</v>
      </c>
      <c r="Q90" s="215">
        <v>0</v>
      </c>
      <c r="R90" s="215">
        <f>Q90*H90</f>
        <v>0</v>
      </c>
      <c r="S90" s="215">
        <v>0</v>
      </c>
      <c r="T90" s="216">
        <f>S90*H90</f>
        <v>0</v>
      </c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R90" s="217" t="s">
        <v>133</v>
      </c>
      <c r="AT90" s="217" t="s">
        <v>144</v>
      </c>
      <c r="AU90" s="217" t="s">
        <v>92</v>
      </c>
      <c r="AY90" s="17" t="s">
        <v>134</v>
      </c>
      <c r="BE90" s="218">
        <f>IF(N90="základní",J90,0)</f>
        <v>0</v>
      </c>
      <c r="BF90" s="218">
        <f>IF(N90="snížená",J90,0)</f>
        <v>0</v>
      </c>
      <c r="BG90" s="218">
        <f>IF(N90="zákl. přenesená",J90,0)</f>
        <v>0</v>
      </c>
      <c r="BH90" s="218">
        <f>IF(N90="sníž. přenesená",J90,0)</f>
        <v>0</v>
      </c>
      <c r="BI90" s="218">
        <f>IF(N90="nulová",J90,0)</f>
        <v>0</v>
      </c>
      <c r="BJ90" s="17" t="s">
        <v>23</v>
      </c>
      <c r="BK90" s="218">
        <f>ROUND(I90*H90,2)</f>
        <v>0</v>
      </c>
      <c r="BL90" s="17" t="s">
        <v>133</v>
      </c>
      <c r="BM90" s="217" t="s">
        <v>345</v>
      </c>
    </row>
    <row r="91" s="13" customFormat="1">
      <c r="A91" s="13"/>
      <c r="B91" s="233"/>
      <c r="C91" s="234"/>
      <c r="D91" s="228" t="s">
        <v>244</v>
      </c>
      <c r="E91" s="235" t="s">
        <v>43</v>
      </c>
      <c r="F91" s="236" t="s">
        <v>346</v>
      </c>
      <c r="G91" s="234"/>
      <c r="H91" s="237">
        <v>7</v>
      </c>
      <c r="I91" s="238"/>
      <c r="J91" s="234"/>
      <c r="K91" s="234"/>
      <c r="L91" s="239"/>
      <c r="M91" s="240"/>
      <c r="N91" s="241"/>
      <c r="O91" s="241"/>
      <c r="P91" s="241"/>
      <c r="Q91" s="241"/>
      <c r="R91" s="241"/>
      <c r="S91" s="241"/>
      <c r="T91" s="242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T91" s="243" t="s">
        <v>244</v>
      </c>
      <c r="AU91" s="243" t="s">
        <v>92</v>
      </c>
      <c r="AV91" s="13" t="s">
        <v>92</v>
      </c>
      <c r="AW91" s="13" t="s">
        <v>45</v>
      </c>
      <c r="AX91" s="13" t="s">
        <v>83</v>
      </c>
      <c r="AY91" s="243" t="s">
        <v>134</v>
      </c>
    </row>
    <row r="92" s="13" customFormat="1">
      <c r="A92" s="13"/>
      <c r="B92" s="233"/>
      <c r="C92" s="234"/>
      <c r="D92" s="228" t="s">
        <v>244</v>
      </c>
      <c r="E92" s="235" t="s">
        <v>43</v>
      </c>
      <c r="F92" s="236" t="s">
        <v>347</v>
      </c>
      <c r="G92" s="234"/>
      <c r="H92" s="237">
        <v>70</v>
      </c>
      <c r="I92" s="238"/>
      <c r="J92" s="234"/>
      <c r="K92" s="234"/>
      <c r="L92" s="239"/>
      <c r="M92" s="240"/>
      <c r="N92" s="241"/>
      <c r="O92" s="241"/>
      <c r="P92" s="241"/>
      <c r="Q92" s="241"/>
      <c r="R92" s="241"/>
      <c r="S92" s="241"/>
      <c r="T92" s="242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T92" s="243" t="s">
        <v>244</v>
      </c>
      <c r="AU92" s="243" t="s">
        <v>92</v>
      </c>
      <c r="AV92" s="13" t="s">
        <v>92</v>
      </c>
      <c r="AW92" s="13" t="s">
        <v>45</v>
      </c>
      <c r="AX92" s="13" t="s">
        <v>83</v>
      </c>
      <c r="AY92" s="243" t="s">
        <v>134</v>
      </c>
    </row>
    <row r="93" s="14" customFormat="1">
      <c r="A93" s="14"/>
      <c r="B93" s="244"/>
      <c r="C93" s="245"/>
      <c r="D93" s="228" t="s">
        <v>244</v>
      </c>
      <c r="E93" s="246" t="s">
        <v>43</v>
      </c>
      <c r="F93" s="247" t="s">
        <v>246</v>
      </c>
      <c r="G93" s="245"/>
      <c r="H93" s="248">
        <v>77</v>
      </c>
      <c r="I93" s="249"/>
      <c r="J93" s="245"/>
      <c r="K93" s="245"/>
      <c r="L93" s="250"/>
      <c r="M93" s="251"/>
      <c r="N93" s="252"/>
      <c r="O93" s="252"/>
      <c r="P93" s="252"/>
      <c r="Q93" s="252"/>
      <c r="R93" s="252"/>
      <c r="S93" s="252"/>
      <c r="T93" s="253"/>
      <c r="U93" s="14"/>
      <c r="V93" s="14"/>
      <c r="W93" s="14"/>
      <c r="X93" s="14"/>
      <c r="Y93" s="14"/>
      <c r="Z93" s="14"/>
      <c r="AA93" s="14"/>
      <c r="AB93" s="14"/>
      <c r="AC93" s="14"/>
      <c r="AD93" s="14"/>
      <c r="AE93" s="14"/>
      <c r="AT93" s="254" t="s">
        <v>244</v>
      </c>
      <c r="AU93" s="254" t="s">
        <v>92</v>
      </c>
      <c r="AV93" s="14" t="s">
        <v>133</v>
      </c>
      <c r="AW93" s="14" t="s">
        <v>45</v>
      </c>
      <c r="AX93" s="14" t="s">
        <v>23</v>
      </c>
      <c r="AY93" s="254" t="s">
        <v>134</v>
      </c>
    </row>
    <row r="94" s="2" customFormat="1">
      <c r="A94" s="39"/>
      <c r="B94" s="40"/>
      <c r="C94" s="219" t="s">
        <v>148</v>
      </c>
      <c r="D94" s="219" t="s">
        <v>144</v>
      </c>
      <c r="E94" s="220" t="s">
        <v>348</v>
      </c>
      <c r="F94" s="221" t="s">
        <v>349</v>
      </c>
      <c r="G94" s="222" t="s">
        <v>241</v>
      </c>
      <c r="H94" s="223">
        <v>11.199999999999999</v>
      </c>
      <c r="I94" s="224"/>
      <c r="J94" s="225">
        <f>ROUND(I94*H94,2)</f>
        <v>0</v>
      </c>
      <c r="K94" s="221" t="s">
        <v>341</v>
      </c>
      <c r="L94" s="45"/>
      <c r="M94" s="226" t="s">
        <v>43</v>
      </c>
      <c r="N94" s="227" t="s">
        <v>54</v>
      </c>
      <c r="O94" s="85"/>
      <c r="P94" s="215">
        <f>O94*H94</f>
        <v>0</v>
      </c>
      <c r="Q94" s="215">
        <v>0</v>
      </c>
      <c r="R94" s="215">
        <f>Q94*H94</f>
        <v>0</v>
      </c>
      <c r="S94" s="215">
        <v>0</v>
      </c>
      <c r="T94" s="216">
        <f>S94*H94</f>
        <v>0</v>
      </c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R94" s="217" t="s">
        <v>133</v>
      </c>
      <c r="AT94" s="217" t="s">
        <v>144</v>
      </c>
      <c r="AU94" s="217" t="s">
        <v>92</v>
      </c>
      <c r="AY94" s="17" t="s">
        <v>134</v>
      </c>
      <c r="BE94" s="218">
        <f>IF(N94="základní",J94,0)</f>
        <v>0</v>
      </c>
      <c r="BF94" s="218">
        <f>IF(N94="snížená",J94,0)</f>
        <v>0</v>
      </c>
      <c r="BG94" s="218">
        <f>IF(N94="zákl. přenesená",J94,0)</f>
        <v>0</v>
      </c>
      <c r="BH94" s="218">
        <f>IF(N94="sníž. přenesená",J94,0)</f>
        <v>0</v>
      </c>
      <c r="BI94" s="218">
        <f>IF(N94="nulová",J94,0)</f>
        <v>0</v>
      </c>
      <c r="BJ94" s="17" t="s">
        <v>23</v>
      </c>
      <c r="BK94" s="218">
        <f>ROUND(I94*H94,2)</f>
        <v>0</v>
      </c>
      <c r="BL94" s="17" t="s">
        <v>133</v>
      </c>
      <c r="BM94" s="217" t="s">
        <v>350</v>
      </c>
    </row>
    <row r="95" s="2" customFormat="1" ht="16.5" customHeight="1">
      <c r="A95" s="39"/>
      <c r="B95" s="40"/>
      <c r="C95" s="219" t="s">
        <v>133</v>
      </c>
      <c r="D95" s="219" t="s">
        <v>144</v>
      </c>
      <c r="E95" s="220" t="s">
        <v>351</v>
      </c>
      <c r="F95" s="221" t="s">
        <v>352</v>
      </c>
      <c r="G95" s="222" t="s">
        <v>353</v>
      </c>
      <c r="H95" s="223">
        <v>250</v>
      </c>
      <c r="I95" s="224"/>
      <c r="J95" s="225">
        <f>ROUND(I95*H95,2)</f>
        <v>0</v>
      </c>
      <c r="K95" s="221" t="s">
        <v>341</v>
      </c>
      <c r="L95" s="45"/>
      <c r="M95" s="226" t="s">
        <v>43</v>
      </c>
      <c r="N95" s="227" t="s">
        <v>54</v>
      </c>
      <c r="O95" s="85"/>
      <c r="P95" s="215">
        <f>O95*H95</f>
        <v>0</v>
      </c>
      <c r="Q95" s="215">
        <v>0</v>
      </c>
      <c r="R95" s="215">
        <f>Q95*H95</f>
        <v>0</v>
      </c>
      <c r="S95" s="215">
        <v>0</v>
      </c>
      <c r="T95" s="216">
        <f>S95*H95</f>
        <v>0</v>
      </c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R95" s="217" t="s">
        <v>133</v>
      </c>
      <c r="AT95" s="217" t="s">
        <v>144</v>
      </c>
      <c r="AU95" s="217" t="s">
        <v>92</v>
      </c>
      <c r="AY95" s="17" t="s">
        <v>134</v>
      </c>
      <c r="BE95" s="218">
        <f>IF(N95="základní",J95,0)</f>
        <v>0</v>
      </c>
      <c r="BF95" s="218">
        <f>IF(N95="snížená",J95,0)</f>
        <v>0</v>
      </c>
      <c r="BG95" s="218">
        <f>IF(N95="zákl. přenesená",J95,0)</f>
        <v>0</v>
      </c>
      <c r="BH95" s="218">
        <f>IF(N95="sníž. přenesená",J95,0)</f>
        <v>0</v>
      </c>
      <c r="BI95" s="218">
        <f>IF(N95="nulová",J95,0)</f>
        <v>0</v>
      </c>
      <c r="BJ95" s="17" t="s">
        <v>23</v>
      </c>
      <c r="BK95" s="218">
        <f>ROUND(I95*H95,2)</f>
        <v>0</v>
      </c>
      <c r="BL95" s="17" t="s">
        <v>133</v>
      </c>
      <c r="BM95" s="217" t="s">
        <v>354</v>
      </c>
    </row>
    <row r="96" s="2" customFormat="1">
      <c r="A96" s="39"/>
      <c r="B96" s="40"/>
      <c r="C96" s="219" t="s">
        <v>156</v>
      </c>
      <c r="D96" s="219" t="s">
        <v>144</v>
      </c>
      <c r="E96" s="220" t="s">
        <v>355</v>
      </c>
      <c r="F96" s="221" t="s">
        <v>356</v>
      </c>
      <c r="G96" s="222" t="s">
        <v>241</v>
      </c>
      <c r="H96" s="223">
        <v>11.199999999999999</v>
      </c>
      <c r="I96" s="224"/>
      <c r="J96" s="225">
        <f>ROUND(I96*H96,2)</f>
        <v>0</v>
      </c>
      <c r="K96" s="221" t="s">
        <v>341</v>
      </c>
      <c r="L96" s="45"/>
      <c r="M96" s="226" t="s">
        <v>43</v>
      </c>
      <c r="N96" s="227" t="s">
        <v>54</v>
      </c>
      <c r="O96" s="85"/>
      <c r="P96" s="215">
        <f>O96*H96</f>
        <v>0</v>
      </c>
      <c r="Q96" s="215">
        <v>0</v>
      </c>
      <c r="R96" s="215">
        <f>Q96*H96</f>
        <v>0</v>
      </c>
      <c r="S96" s="215">
        <v>0</v>
      </c>
      <c r="T96" s="216">
        <f>S96*H96</f>
        <v>0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R96" s="217" t="s">
        <v>133</v>
      </c>
      <c r="AT96" s="217" t="s">
        <v>144</v>
      </c>
      <c r="AU96" s="217" t="s">
        <v>92</v>
      </c>
      <c r="AY96" s="17" t="s">
        <v>134</v>
      </c>
      <c r="BE96" s="218">
        <f>IF(N96="základní",J96,0)</f>
        <v>0</v>
      </c>
      <c r="BF96" s="218">
        <f>IF(N96="snížená",J96,0)</f>
        <v>0</v>
      </c>
      <c r="BG96" s="218">
        <f>IF(N96="zákl. přenesená",J96,0)</f>
        <v>0</v>
      </c>
      <c r="BH96" s="218">
        <f>IF(N96="sníž. přenesená",J96,0)</f>
        <v>0</v>
      </c>
      <c r="BI96" s="218">
        <f>IF(N96="nulová",J96,0)</f>
        <v>0</v>
      </c>
      <c r="BJ96" s="17" t="s">
        <v>23</v>
      </c>
      <c r="BK96" s="218">
        <f>ROUND(I96*H96,2)</f>
        <v>0</v>
      </c>
      <c r="BL96" s="17" t="s">
        <v>133</v>
      </c>
      <c r="BM96" s="217" t="s">
        <v>357</v>
      </c>
    </row>
    <row r="97" s="13" customFormat="1">
      <c r="A97" s="13"/>
      <c r="B97" s="233"/>
      <c r="C97" s="234"/>
      <c r="D97" s="228" t="s">
        <v>244</v>
      </c>
      <c r="E97" s="235" t="s">
        <v>43</v>
      </c>
      <c r="F97" s="236" t="s">
        <v>358</v>
      </c>
      <c r="G97" s="234"/>
      <c r="H97" s="237">
        <v>11.199999999999999</v>
      </c>
      <c r="I97" s="238"/>
      <c r="J97" s="234"/>
      <c r="K97" s="234"/>
      <c r="L97" s="239"/>
      <c r="M97" s="240"/>
      <c r="N97" s="241"/>
      <c r="O97" s="241"/>
      <c r="P97" s="241"/>
      <c r="Q97" s="241"/>
      <c r="R97" s="241"/>
      <c r="S97" s="241"/>
      <c r="T97" s="242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43" t="s">
        <v>244</v>
      </c>
      <c r="AU97" s="243" t="s">
        <v>92</v>
      </c>
      <c r="AV97" s="13" t="s">
        <v>92</v>
      </c>
      <c r="AW97" s="13" t="s">
        <v>45</v>
      </c>
      <c r="AX97" s="13" t="s">
        <v>83</v>
      </c>
      <c r="AY97" s="243" t="s">
        <v>134</v>
      </c>
    </row>
    <row r="98" s="14" customFormat="1">
      <c r="A98" s="14"/>
      <c r="B98" s="244"/>
      <c r="C98" s="245"/>
      <c r="D98" s="228" t="s">
        <v>244</v>
      </c>
      <c r="E98" s="246" t="s">
        <v>43</v>
      </c>
      <c r="F98" s="247" t="s">
        <v>246</v>
      </c>
      <c r="G98" s="245"/>
      <c r="H98" s="248">
        <v>11.199999999999999</v>
      </c>
      <c r="I98" s="249"/>
      <c r="J98" s="245"/>
      <c r="K98" s="245"/>
      <c r="L98" s="250"/>
      <c r="M98" s="251"/>
      <c r="N98" s="252"/>
      <c r="O98" s="252"/>
      <c r="P98" s="252"/>
      <c r="Q98" s="252"/>
      <c r="R98" s="252"/>
      <c r="S98" s="252"/>
      <c r="T98" s="253"/>
      <c r="U98" s="14"/>
      <c r="V98" s="14"/>
      <c r="W98" s="14"/>
      <c r="X98" s="14"/>
      <c r="Y98" s="14"/>
      <c r="Z98" s="14"/>
      <c r="AA98" s="14"/>
      <c r="AB98" s="14"/>
      <c r="AC98" s="14"/>
      <c r="AD98" s="14"/>
      <c r="AE98" s="14"/>
      <c r="AT98" s="254" t="s">
        <v>244</v>
      </c>
      <c r="AU98" s="254" t="s">
        <v>92</v>
      </c>
      <c r="AV98" s="14" t="s">
        <v>133</v>
      </c>
      <c r="AW98" s="14" t="s">
        <v>45</v>
      </c>
      <c r="AX98" s="14" t="s">
        <v>23</v>
      </c>
      <c r="AY98" s="254" t="s">
        <v>134</v>
      </c>
    </row>
    <row r="99" s="2" customFormat="1">
      <c r="A99" s="39"/>
      <c r="B99" s="40"/>
      <c r="C99" s="219" t="s">
        <v>162</v>
      </c>
      <c r="D99" s="219" t="s">
        <v>144</v>
      </c>
      <c r="E99" s="220" t="s">
        <v>359</v>
      </c>
      <c r="F99" s="221" t="s">
        <v>360</v>
      </c>
      <c r="G99" s="222" t="s">
        <v>300</v>
      </c>
      <c r="H99" s="223">
        <v>11.199999999999999</v>
      </c>
      <c r="I99" s="224"/>
      <c r="J99" s="225">
        <f>ROUND(I99*H99,2)</f>
        <v>0</v>
      </c>
      <c r="K99" s="221" t="s">
        <v>341</v>
      </c>
      <c r="L99" s="45"/>
      <c r="M99" s="226" t="s">
        <v>43</v>
      </c>
      <c r="N99" s="227" t="s">
        <v>54</v>
      </c>
      <c r="O99" s="85"/>
      <c r="P99" s="215">
        <f>O99*H99</f>
        <v>0</v>
      </c>
      <c r="Q99" s="215">
        <v>0</v>
      </c>
      <c r="R99" s="215">
        <f>Q99*H99</f>
        <v>0</v>
      </c>
      <c r="S99" s="215">
        <v>0</v>
      </c>
      <c r="T99" s="216">
        <f>S99*H99</f>
        <v>0</v>
      </c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R99" s="217" t="s">
        <v>133</v>
      </c>
      <c r="AT99" s="217" t="s">
        <v>144</v>
      </c>
      <c r="AU99" s="217" t="s">
        <v>92</v>
      </c>
      <c r="AY99" s="17" t="s">
        <v>134</v>
      </c>
      <c r="BE99" s="218">
        <f>IF(N99="základní",J99,0)</f>
        <v>0</v>
      </c>
      <c r="BF99" s="218">
        <f>IF(N99="snížená",J99,0)</f>
        <v>0</v>
      </c>
      <c r="BG99" s="218">
        <f>IF(N99="zákl. přenesená",J99,0)</f>
        <v>0</v>
      </c>
      <c r="BH99" s="218">
        <f>IF(N99="sníž. přenesená",J99,0)</f>
        <v>0</v>
      </c>
      <c r="BI99" s="218">
        <f>IF(N99="nulová",J99,0)</f>
        <v>0</v>
      </c>
      <c r="BJ99" s="17" t="s">
        <v>23</v>
      </c>
      <c r="BK99" s="218">
        <f>ROUND(I99*H99,2)</f>
        <v>0</v>
      </c>
      <c r="BL99" s="17" t="s">
        <v>133</v>
      </c>
      <c r="BM99" s="217" t="s">
        <v>361</v>
      </c>
    </row>
    <row r="100" s="12" customFormat="1" ht="22.8" customHeight="1">
      <c r="A100" s="12"/>
      <c r="B100" s="189"/>
      <c r="C100" s="190"/>
      <c r="D100" s="191" t="s">
        <v>82</v>
      </c>
      <c r="E100" s="203" t="s">
        <v>92</v>
      </c>
      <c r="F100" s="203" t="s">
        <v>362</v>
      </c>
      <c r="G100" s="190"/>
      <c r="H100" s="190"/>
      <c r="I100" s="193"/>
      <c r="J100" s="204">
        <f>BK100</f>
        <v>0</v>
      </c>
      <c r="K100" s="190"/>
      <c r="L100" s="195"/>
      <c r="M100" s="196"/>
      <c r="N100" s="197"/>
      <c r="O100" s="197"/>
      <c r="P100" s="198">
        <v>0</v>
      </c>
      <c r="Q100" s="197"/>
      <c r="R100" s="198">
        <v>0</v>
      </c>
      <c r="S100" s="197"/>
      <c r="T100" s="199">
        <v>0</v>
      </c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R100" s="200" t="s">
        <v>23</v>
      </c>
      <c r="AT100" s="201" t="s">
        <v>82</v>
      </c>
      <c r="AU100" s="201" t="s">
        <v>23</v>
      </c>
      <c r="AY100" s="200" t="s">
        <v>134</v>
      </c>
      <c r="BK100" s="202">
        <v>0</v>
      </c>
    </row>
    <row r="101" s="12" customFormat="1" ht="22.8" customHeight="1">
      <c r="A101" s="12"/>
      <c r="B101" s="189"/>
      <c r="C101" s="190"/>
      <c r="D101" s="191" t="s">
        <v>82</v>
      </c>
      <c r="E101" s="203" t="s">
        <v>156</v>
      </c>
      <c r="F101" s="203" t="s">
        <v>363</v>
      </c>
      <c r="G101" s="190"/>
      <c r="H101" s="190"/>
      <c r="I101" s="193"/>
      <c r="J101" s="204">
        <f>BK101</f>
        <v>0</v>
      </c>
      <c r="K101" s="190"/>
      <c r="L101" s="195"/>
      <c r="M101" s="196"/>
      <c r="N101" s="197"/>
      <c r="O101" s="197"/>
      <c r="P101" s="198">
        <f>P102</f>
        <v>0</v>
      </c>
      <c r="Q101" s="197"/>
      <c r="R101" s="198">
        <f>R102</f>
        <v>0</v>
      </c>
      <c r="S101" s="197"/>
      <c r="T101" s="199">
        <f>T102</f>
        <v>34</v>
      </c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R101" s="200" t="s">
        <v>23</v>
      </c>
      <c r="AT101" s="201" t="s">
        <v>82</v>
      </c>
      <c r="AU101" s="201" t="s">
        <v>23</v>
      </c>
      <c r="AY101" s="200" t="s">
        <v>134</v>
      </c>
      <c r="BK101" s="202">
        <f>BK102</f>
        <v>0</v>
      </c>
    </row>
    <row r="102" s="2" customFormat="1" ht="16.5" customHeight="1">
      <c r="A102" s="39"/>
      <c r="B102" s="40"/>
      <c r="C102" s="219" t="s">
        <v>166</v>
      </c>
      <c r="D102" s="219" t="s">
        <v>144</v>
      </c>
      <c r="E102" s="220" t="s">
        <v>364</v>
      </c>
      <c r="F102" s="221" t="s">
        <v>365</v>
      </c>
      <c r="G102" s="222" t="s">
        <v>140</v>
      </c>
      <c r="H102" s="223">
        <v>170</v>
      </c>
      <c r="I102" s="224"/>
      <c r="J102" s="225">
        <f>ROUND(I102*H102,2)</f>
        <v>0</v>
      </c>
      <c r="K102" s="221" t="s">
        <v>341</v>
      </c>
      <c r="L102" s="45"/>
      <c r="M102" s="226" t="s">
        <v>43</v>
      </c>
      <c r="N102" s="227" t="s">
        <v>54</v>
      </c>
      <c r="O102" s="85"/>
      <c r="P102" s="215">
        <f>O102*H102</f>
        <v>0</v>
      </c>
      <c r="Q102" s="215">
        <v>0</v>
      </c>
      <c r="R102" s="215">
        <f>Q102*H102</f>
        <v>0</v>
      </c>
      <c r="S102" s="215">
        <v>0.20000000000000001</v>
      </c>
      <c r="T102" s="216">
        <f>S102*H102</f>
        <v>34</v>
      </c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R102" s="217" t="s">
        <v>133</v>
      </c>
      <c r="AT102" s="217" t="s">
        <v>144</v>
      </c>
      <c r="AU102" s="217" t="s">
        <v>92</v>
      </c>
      <c r="AY102" s="17" t="s">
        <v>134</v>
      </c>
      <c r="BE102" s="218">
        <f>IF(N102="základní",J102,0)</f>
        <v>0</v>
      </c>
      <c r="BF102" s="218">
        <f>IF(N102="snížená",J102,0)</f>
        <v>0</v>
      </c>
      <c r="BG102" s="218">
        <f>IF(N102="zákl. přenesená",J102,0)</f>
        <v>0</v>
      </c>
      <c r="BH102" s="218">
        <f>IF(N102="sníž. přenesená",J102,0)</f>
        <v>0</v>
      </c>
      <c r="BI102" s="218">
        <f>IF(N102="nulová",J102,0)</f>
        <v>0</v>
      </c>
      <c r="BJ102" s="17" t="s">
        <v>23</v>
      </c>
      <c r="BK102" s="218">
        <f>ROUND(I102*H102,2)</f>
        <v>0</v>
      </c>
      <c r="BL102" s="17" t="s">
        <v>133</v>
      </c>
      <c r="BM102" s="217" t="s">
        <v>366</v>
      </c>
    </row>
    <row r="103" s="12" customFormat="1" ht="22.8" customHeight="1">
      <c r="A103" s="12"/>
      <c r="B103" s="189"/>
      <c r="C103" s="190"/>
      <c r="D103" s="191" t="s">
        <v>82</v>
      </c>
      <c r="E103" s="203" t="s">
        <v>174</v>
      </c>
      <c r="F103" s="203" t="s">
        <v>367</v>
      </c>
      <c r="G103" s="190"/>
      <c r="H103" s="190"/>
      <c r="I103" s="193"/>
      <c r="J103" s="204">
        <f>BK103</f>
        <v>0</v>
      </c>
      <c r="K103" s="190"/>
      <c r="L103" s="195"/>
      <c r="M103" s="196"/>
      <c r="N103" s="197"/>
      <c r="O103" s="197"/>
      <c r="P103" s="198">
        <f>SUM(P104:P108)</f>
        <v>0</v>
      </c>
      <c r="Q103" s="197"/>
      <c r="R103" s="198">
        <f>SUM(R104:R108)</f>
        <v>25.731200000000001</v>
      </c>
      <c r="S103" s="197"/>
      <c r="T103" s="199">
        <f>SUM(T104:T108)</f>
        <v>14.256000000000002</v>
      </c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12"/>
      <c r="AR103" s="200" t="s">
        <v>23</v>
      </c>
      <c r="AT103" s="201" t="s">
        <v>82</v>
      </c>
      <c r="AU103" s="201" t="s">
        <v>23</v>
      </c>
      <c r="AY103" s="200" t="s">
        <v>134</v>
      </c>
      <c r="BK103" s="202">
        <f>SUM(BK104:BK108)</f>
        <v>0</v>
      </c>
    </row>
    <row r="104" s="2" customFormat="1">
      <c r="A104" s="39"/>
      <c r="B104" s="40"/>
      <c r="C104" s="219" t="s">
        <v>170</v>
      </c>
      <c r="D104" s="219" t="s">
        <v>144</v>
      </c>
      <c r="E104" s="220" t="s">
        <v>368</v>
      </c>
      <c r="F104" s="221" t="s">
        <v>369</v>
      </c>
      <c r="G104" s="222" t="s">
        <v>353</v>
      </c>
      <c r="H104" s="223">
        <v>170</v>
      </c>
      <c r="I104" s="224"/>
      <c r="J104" s="225">
        <f>ROUND(I104*H104,2)</f>
        <v>0</v>
      </c>
      <c r="K104" s="221" t="s">
        <v>341</v>
      </c>
      <c r="L104" s="45"/>
      <c r="M104" s="226" t="s">
        <v>43</v>
      </c>
      <c r="N104" s="227" t="s">
        <v>54</v>
      </c>
      <c r="O104" s="85"/>
      <c r="P104" s="215">
        <f>O104*H104</f>
        <v>0</v>
      </c>
      <c r="Q104" s="215">
        <v>0.00010000000000000001</v>
      </c>
      <c r="R104" s="215">
        <f>Q104*H104</f>
        <v>0.017000000000000001</v>
      </c>
      <c r="S104" s="215">
        <v>0</v>
      </c>
      <c r="T104" s="216">
        <f>S104*H104</f>
        <v>0</v>
      </c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R104" s="217" t="s">
        <v>133</v>
      </c>
      <c r="AT104" s="217" t="s">
        <v>144</v>
      </c>
      <c r="AU104" s="217" t="s">
        <v>92</v>
      </c>
      <c r="AY104" s="17" t="s">
        <v>134</v>
      </c>
      <c r="BE104" s="218">
        <f>IF(N104="základní",J104,0)</f>
        <v>0</v>
      </c>
      <c r="BF104" s="218">
        <f>IF(N104="snížená",J104,0)</f>
        <v>0</v>
      </c>
      <c r="BG104" s="218">
        <f>IF(N104="zákl. přenesená",J104,0)</f>
        <v>0</v>
      </c>
      <c r="BH104" s="218">
        <f>IF(N104="sníž. přenesená",J104,0)</f>
        <v>0</v>
      </c>
      <c r="BI104" s="218">
        <f>IF(N104="nulová",J104,0)</f>
        <v>0</v>
      </c>
      <c r="BJ104" s="17" t="s">
        <v>23</v>
      </c>
      <c r="BK104" s="218">
        <f>ROUND(I104*H104,2)</f>
        <v>0</v>
      </c>
      <c r="BL104" s="17" t="s">
        <v>133</v>
      </c>
      <c r="BM104" s="217" t="s">
        <v>370</v>
      </c>
    </row>
    <row r="105" s="2" customFormat="1">
      <c r="A105" s="39"/>
      <c r="B105" s="40"/>
      <c r="C105" s="219" t="s">
        <v>174</v>
      </c>
      <c r="D105" s="219" t="s">
        <v>144</v>
      </c>
      <c r="E105" s="220" t="s">
        <v>371</v>
      </c>
      <c r="F105" s="221" t="s">
        <v>372</v>
      </c>
      <c r="G105" s="222" t="s">
        <v>353</v>
      </c>
      <c r="H105" s="223">
        <v>170</v>
      </c>
      <c r="I105" s="224"/>
      <c r="J105" s="225">
        <f>ROUND(I105*H105,2)</f>
        <v>0</v>
      </c>
      <c r="K105" s="221" t="s">
        <v>341</v>
      </c>
      <c r="L105" s="45"/>
      <c r="M105" s="226" t="s">
        <v>43</v>
      </c>
      <c r="N105" s="227" t="s">
        <v>54</v>
      </c>
      <c r="O105" s="85"/>
      <c r="P105" s="215">
        <f>O105*H105</f>
        <v>0</v>
      </c>
      <c r="Q105" s="215">
        <v>0.15126000000000001</v>
      </c>
      <c r="R105" s="215">
        <f>Q105*H105</f>
        <v>25.714200000000002</v>
      </c>
      <c r="S105" s="215">
        <v>0</v>
      </c>
      <c r="T105" s="216">
        <f>S105*H105</f>
        <v>0</v>
      </c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R105" s="217" t="s">
        <v>133</v>
      </c>
      <c r="AT105" s="217" t="s">
        <v>144</v>
      </c>
      <c r="AU105" s="217" t="s">
        <v>92</v>
      </c>
      <c r="AY105" s="17" t="s">
        <v>134</v>
      </c>
      <c r="BE105" s="218">
        <f>IF(N105="základní",J105,0)</f>
        <v>0</v>
      </c>
      <c r="BF105" s="218">
        <f>IF(N105="snížená",J105,0)</f>
        <v>0</v>
      </c>
      <c r="BG105" s="218">
        <f>IF(N105="zákl. přenesená",J105,0)</f>
        <v>0</v>
      </c>
      <c r="BH105" s="218">
        <f>IF(N105="sníž. přenesená",J105,0)</f>
        <v>0</v>
      </c>
      <c r="BI105" s="218">
        <f>IF(N105="nulová",J105,0)</f>
        <v>0</v>
      </c>
      <c r="BJ105" s="17" t="s">
        <v>23</v>
      </c>
      <c r="BK105" s="218">
        <f>ROUND(I105*H105,2)</f>
        <v>0</v>
      </c>
      <c r="BL105" s="17" t="s">
        <v>133</v>
      </c>
      <c r="BM105" s="217" t="s">
        <v>373</v>
      </c>
    </row>
    <row r="106" s="2" customFormat="1" ht="16.5" customHeight="1">
      <c r="A106" s="39"/>
      <c r="B106" s="40"/>
      <c r="C106" s="219" t="s">
        <v>28</v>
      </c>
      <c r="D106" s="219" t="s">
        <v>144</v>
      </c>
      <c r="E106" s="220" t="s">
        <v>374</v>
      </c>
      <c r="F106" s="221" t="s">
        <v>375</v>
      </c>
      <c r="G106" s="222" t="s">
        <v>241</v>
      </c>
      <c r="H106" s="223">
        <v>6.4800000000000004</v>
      </c>
      <c r="I106" s="224"/>
      <c r="J106" s="225">
        <f>ROUND(I106*H106,2)</f>
        <v>0</v>
      </c>
      <c r="K106" s="221" t="s">
        <v>341</v>
      </c>
      <c r="L106" s="45"/>
      <c r="M106" s="226" t="s">
        <v>43</v>
      </c>
      <c r="N106" s="227" t="s">
        <v>54</v>
      </c>
      <c r="O106" s="85"/>
      <c r="P106" s="215">
        <f>O106*H106</f>
        <v>0</v>
      </c>
      <c r="Q106" s="215">
        <v>0</v>
      </c>
      <c r="R106" s="215">
        <f>Q106*H106</f>
        <v>0</v>
      </c>
      <c r="S106" s="215">
        <v>2.2000000000000002</v>
      </c>
      <c r="T106" s="216">
        <f>S106*H106</f>
        <v>14.256000000000002</v>
      </c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R106" s="217" t="s">
        <v>133</v>
      </c>
      <c r="AT106" s="217" t="s">
        <v>144</v>
      </c>
      <c r="AU106" s="217" t="s">
        <v>92</v>
      </c>
      <c r="AY106" s="17" t="s">
        <v>134</v>
      </c>
      <c r="BE106" s="218">
        <f>IF(N106="základní",J106,0)</f>
        <v>0</v>
      </c>
      <c r="BF106" s="218">
        <f>IF(N106="snížená",J106,0)</f>
        <v>0</v>
      </c>
      <c r="BG106" s="218">
        <f>IF(N106="zákl. přenesená",J106,0)</f>
        <v>0</v>
      </c>
      <c r="BH106" s="218">
        <f>IF(N106="sníž. přenesená",J106,0)</f>
        <v>0</v>
      </c>
      <c r="BI106" s="218">
        <f>IF(N106="nulová",J106,0)</f>
        <v>0</v>
      </c>
      <c r="BJ106" s="17" t="s">
        <v>23</v>
      </c>
      <c r="BK106" s="218">
        <f>ROUND(I106*H106,2)</f>
        <v>0</v>
      </c>
      <c r="BL106" s="17" t="s">
        <v>133</v>
      </c>
      <c r="BM106" s="217" t="s">
        <v>376</v>
      </c>
    </row>
    <row r="107" s="13" customFormat="1">
      <c r="A107" s="13"/>
      <c r="B107" s="233"/>
      <c r="C107" s="234"/>
      <c r="D107" s="228" t="s">
        <v>244</v>
      </c>
      <c r="E107" s="235" t="s">
        <v>43</v>
      </c>
      <c r="F107" s="236" t="s">
        <v>377</v>
      </c>
      <c r="G107" s="234"/>
      <c r="H107" s="237">
        <v>6.4800000000000004</v>
      </c>
      <c r="I107" s="238"/>
      <c r="J107" s="234"/>
      <c r="K107" s="234"/>
      <c r="L107" s="239"/>
      <c r="M107" s="240"/>
      <c r="N107" s="241"/>
      <c r="O107" s="241"/>
      <c r="P107" s="241"/>
      <c r="Q107" s="241"/>
      <c r="R107" s="241"/>
      <c r="S107" s="241"/>
      <c r="T107" s="242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43" t="s">
        <v>244</v>
      </c>
      <c r="AU107" s="243" t="s">
        <v>92</v>
      </c>
      <c r="AV107" s="13" t="s">
        <v>92</v>
      </c>
      <c r="AW107" s="13" t="s">
        <v>45</v>
      </c>
      <c r="AX107" s="13" t="s">
        <v>83</v>
      </c>
      <c r="AY107" s="243" t="s">
        <v>134</v>
      </c>
    </row>
    <row r="108" s="14" customFormat="1">
      <c r="A108" s="14"/>
      <c r="B108" s="244"/>
      <c r="C108" s="245"/>
      <c r="D108" s="228" t="s">
        <v>244</v>
      </c>
      <c r="E108" s="246" t="s">
        <v>43</v>
      </c>
      <c r="F108" s="247" t="s">
        <v>246</v>
      </c>
      <c r="G108" s="245"/>
      <c r="H108" s="248">
        <v>6.4800000000000004</v>
      </c>
      <c r="I108" s="249"/>
      <c r="J108" s="245"/>
      <c r="K108" s="245"/>
      <c r="L108" s="250"/>
      <c r="M108" s="251"/>
      <c r="N108" s="252"/>
      <c r="O108" s="252"/>
      <c r="P108" s="252"/>
      <c r="Q108" s="252"/>
      <c r="R108" s="252"/>
      <c r="S108" s="252"/>
      <c r="T108" s="253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T108" s="254" t="s">
        <v>244</v>
      </c>
      <c r="AU108" s="254" t="s">
        <v>92</v>
      </c>
      <c r="AV108" s="14" t="s">
        <v>133</v>
      </c>
      <c r="AW108" s="14" t="s">
        <v>45</v>
      </c>
      <c r="AX108" s="14" t="s">
        <v>23</v>
      </c>
      <c r="AY108" s="254" t="s">
        <v>134</v>
      </c>
    </row>
    <row r="109" s="12" customFormat="1" ht="22.8" customHeight="1">
      <c r="A109" s="12"/>
      <c r="B109" s="189"/>
      <c r="C109" s="190"/>
      <c r="D109" s="191" t="s">
        <v>82</v>
      </c>
      <c r="E109" s="203" t="s">
        <v>378</v>
      </c>
      <c r="F109" s="203" t="s">
        <v>379</v>
      </c>
      <c r="G109" s="190"/>
      <c r="H109" s="190"/>
      <c r="I109" s="193"/>
      <c r="J109" s="204">
        <f>BK109</f>
        <v>0</v>
      </c>
      <c r="K109" s="190"/>
      <c r="L109" s="195"/>
      <c r="M109" s="196"/>
      <c r="N109" s="197"/>
      <c r="O109" s="197"/>
      <c r="P109" s="198">
        <f>SUM(P110:P111)</f>
        <v>0</v>
      </c>
      <c r="Q109" s="197"/>
      <c r="R109" s="198">
        <f>SUM(R110:R111)</f>
        <v>0</v>
      </c>
      <c r="S109" s="197"/>
      <c r="T109" s="199">
        <f>SUM(T110:T111)</f>
        <v>0</v>
      </c>
      <c r="U109" s="12"/>
      <c r="V109" s="12"/>
      <c r="W109" s="12"/>
      <c r="X109" s="12"/>
      <c r="Y109" s="12"/>
      <c r="Z109" s="12"/>
      <c r="AA109" s="12"/>
      <c r="AB109" s="12"/>
      <c r="AC109" s="12"/>
      <c r="AD109" s="12"/>
      <c r="AE109" s="12"/>
      <c r="AR109" s="200" t="s">
        <v>23</v>
      </c>
      <c r="AT109" s="201" t="s">
        <v>82</v>
      </c>
      <c r="AU109" s="201" t="s">
        <v>23</v>
      </c>
      <c r="AY109" s="200" t="s">
        <v>134</v>
      </c>
      <c r="BK109" s="202">
        <f>SUM(BK110:BK111)</f>
        <v>0</v>
      </c>
    </row>
    <row r="110" s="2" customFormat="1" ht="21.75" customHeight="1">
      <c r="A110" s="39"/>
      <c r="B110" s="40"/>
      <c r="C110" s="219" t="s">
        <v>181</v>
      </c>
      <c r="D110" s="219" t="s">
        <v>144</v>
      </c>
      <c r="E110" s="220" t="s">
        <v>380</v>
      </c>
      <c r="F110" s="221" t="s">
        <v>381</v>
      </c>
      <c r="G110" s="222" t="s">
        <v>300</v>
      </c>
      <c r="H110" s="223">
        <v>9</v>
      </c>
      <c r="I110" s="224"/>
      <c r="J110" s="225">
        <f>ROUND(I110*H110,2)</f>
        <v>0</v>
      </c>
      <c r="K110" s="221" t="s">
        <v>341</v>
      </c>
      <c r="L110" s="45"/>
      <c r="M110" s="226" t="s">
        <v>43</v>
      </c>
      <c r="N110" s="227" t="s">
        <v>54</v>
      </c>
      <c r="O110" s="85"/>
      <c r="P110" s="215">
        <f>O110*H110</f>
        <v>0</v>
      </c>
      <c r="Q110" s="215">
        <v>0</v>
      </c>
      <c r="R110" s="215">
        <f>Q110*H110</f>
        <v>0</v>
      </c>
      <c r="S110" s="215">
        <v>0</v>
      </c>
      <c r="T110" s="216">
        <f>S110*H110</f>
        <v>0</v>
      </c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R110" s="217" t="s">
        <v>133</v>
      </c>
      <c r="AT110" s="217" t="s">
        <v>144</v>
      </c>
      <c r="AU110" s="217" t="s">
        <v>92</v>
      </c>
      <c r="AY110" s="17" t="s">
        <v>134</v>
      </c>
      <c r="BE110" s="218">
        <f>IF(N110="základní",J110,0)</f>
        <v>0</v>
      </c>
      <c r="BF110" s="218">
        <f>IF(N110="snížená",J110,0)</f>
        <v>0</v>
      </c>
      <c r="BG110" s="218">
        <f>IF(N110="zákl. přenesená",J110,0)</f>
        <v>0</v>
      </c>
      <c r="BH110" s="218">
        <f>IF(N110="sníž. přenesená",J110,0)</f>
        <v>0</v>
      </c>
      <c r="BI110" s="218">
        <f>IF(N110="nulová",J110,0)</f>
        <v>0</v>
      </c>
      <c r="BJ110" s="17" t="s">
        <v>23</v>
      </c>
      <c r="BK110" s="218">
        <f>ROUND(I110*H110,2)</f>
        <v>0</v>
      </c>
      <c r="BL110" s="17" t="s">
        <v>133</v>
      </c>
      <c r="BM110" s="217" t="s">
        <v>382</v>
      </c>
    </row>
    <row r="111" s="2" customFormat="1">
      <c r="A111" s="39"/>
      <c r="B111" s="40"/>
      <c r="C111" s="219" t="s">
        <v>186</v>
      </c>
      <c r="D111" s="219" t="s">
        <v>144</v>
      </c>
      <c r="E111" s="220" t="s">
        <v>383</v>
      </c>
      <c r="F111" s="221" t="s">
        <v>384</v>
      </c>
      <c r="G111" s="222" t="s">
        <v>300</v>
      </c>
      <c r="H111" s="223">
        <v>9</v>
      </c>
      <c r="I111" s="224"/>
      <c r="J111" s="225">
        <f>ROUND(I111*H111,2)</f>
        <v>0</v>
      </c>
      <c r="K111" s="221" t="s">
        <v>341</v>
      </c>
      <c r="L111" s="45"/>
      <c r="M111" s="226" t="s">
        <v>43</v>
      </c>
      <c r="N111" s="227" t="s">
        <v>54</v>
      </c>
      <c r="O111" s="85"/>
      <c r="P111" s="215">
        <f>O111*H111</f>
        <v>0</v>
      </c>
      <c r="Q111" s="215">
        <v>0</v>
      </c>
      <c r="R111" s="215">
        <f>Q111*H111</f>
        <v>0</v>
      </c>
      <c r="S111" s="215">
        <v>0</v>
      </c>
      <c r="T111" s="216">
        <f>S111*H111</f>
        <v>0</v>
      </c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R111" s="217" t="s">
        <v>133</v>
      </c>
      <c r="AT111" s="217" t="s">
        <v>144</v>
      </c>
      <c r="AU111" s="217" t="s">
        <v>92</v>
      </c>
      <c r="AY111" s="17" t="s">
        <v>134</v>
      </c>
      <c r="BE111" s="218">
        <f>IF(N111="základní",J111,0)</f>
        <v>0</v>
      </c>
      <c r="BF111" s="218">
        <f>IF(N111="snížená",J111,0)</f>
        <v>0</v>
      </c>
      <c r="BG111" s="218">
        <f>IF(N111="zákl. přenesená",J111,0)</f>
        <v>0</v>
      </c>
      <c r="BH111" s="218">
        <f>IF(N111="sníž. přenesená",J111,0)</f>
        <v>0</v>
      </c>
      <c r="BI111" s="218">
        <f>IF(N111="nulová",J111,0)</f>
        <v>0</v>
      </c>
      <c r="BJ111" s="17" t="s">
        <v>23</v>
      </c>
      <c r="BK111" s="218">
        <f>ROUND(I111*H111,2)</f>
        <v>0</v>
      </c>
      <c r="BL111" s="17" t="s">
        <v>133</v>
      </c>
      <c r="BM111" s="217" t="s">
        <v>385</v>
      </c>
    </row>
    <row r="112" s="12" customFormat="1" ht="22.8" customHeight="1">
      <c r="A112" s="12"/>
      <c r="B112" s="189"/>
      <c r="C112" s="190"/>
      <c r="D112" s="191" t="s">
        <v>82</v>
      </c>
      <c r="E112" s="203" t="s">
        <v>386</v>
      </c>
      <c r="F112" s="203" t="s">
        <v>387</v>
      </c>
      <c r="G112" s="190"/>
      <c r="H112" s="190"/>
      <c r="I112" s="193"/>
      <c r="J112" s="204">
        <f>BK112</f>
        <v>0</v>
      </c>
      <c r="K112" s="190"/>
      <c r="L112" s="195"/>
      <c r="M112" s="196"/>
      <c r="N112" s="197"/>
      <c r="O112" s="197"/>
      <c r="P112" s="198">
        <f>P113</f>
        <v>0</v>
      </c>
      <c r="Q112" s="197"/>
      <c r="R112" s="198">
        <f>R113</f>
        <v>0</v>
      </c>
      <c r="S112" s="197"/>
      <c r="T112" s="199">
        <f>T113</f>
        <v>0</v>
      </c>
      <c r="U112" s="12"/>
      <c r="V112" s="12"/>
      <c r="W112" s="12"/>
      <c r="X112" s="12"/>
      <c r="Y112" s="12"/>
      <c r="Z112" s="12"/>
      <c r="AA112" s="12"/>
      <c r="AB112" s="12"/>
      <c r="AC112" s="12"/>
      <c r="AD112" s="12"/>
      <c r="AE112" s="12"/>
      <c r="AR112" s="200" t="s">
        <v>23</v>
      </c>
      <c r="AT112" s="201" t="s">
        <v>82</v>
      </c>
      <c r="AU112" s="201" t="s">
        <v>23</v>
      </c>
      <c r="AY112" s="200" t="s">
        <v>134</v>
      </c>
      <c r="BK112" s="202">
        <f>BK113</f>
        <v>0</v>
      </c>
    </row>
    <row r="113" s="2" customFormat="1" ht="16.5" customHeight="1">
      <c r="A113" s="39"/>
      <c r="B113" s="40"/>
      <c r="C113" s="219" t="s">
        <v>190</v>
      </c>
      <c r="D113" s="219" t="s">
        <v>144</v>
      </c>
      <c r="E113" s="220" t="s">
        <v>388</v>
      </c>
      <c r="F113" s="221" t="s">
        <v>389</v>
      </c>
      <c r="G113" s="222" t="s">
        <v>300</v>
      </c>
      <c r="H113" s="223">
        <v>9</v>
      </c>
      <c r="I113" s="224"/>
      <c r="J113" s="225">
        <f>ROUND(I113*H113,2)</f>
        <v>0</v>
      </c>
      <c r="K113" s="221" t="s">
        <v>341</v>
      </c>
      <c r="L113" s="45"/>
      <c r="M113" s="261" t="s">
        <v>43</v>
      </c>
      <c r="N113" s="262" t="s">
        <v>54</v>
      </c>
      <c r="O113" s="257"/>
      <c r="P113" s="258">
        <f>O113*H113</f>
        <v>0</v>
      </c>
      <c r="Q113" s="258">
        <v>0</v>
      </c>
      <c r="R113" s="258">
        <f>Q113*H113</f>
        <v>0</v>
      </c>
      <c r="S113" s="258">
        <v>0</v>
      </c>
      <c r="T113" s="259">
        <f>S113*H113</f>
        <v>0</v>
      </c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R113" s="217" t="s">
        <v>133</v>
      </c>
      <c r="AT113" s="217" t="s">
        <v>144</v>
      </c>
      <c r="AU113" s="217" t="s">
        <v>92</v>
      </c>
      <c r="AY113" s="17" t="s">
        <v>134</v>
      </c>
      <c r="BE113" s="218">
        <f>IF(N113="základní",J113,0)</f>
        <v>0</v>
      </c>
      <c r="BF113" s="218">
        <f>IF(N113="snížená",J113,0)</f>
        <v>0</v>
      </c>
      <c r="BG113" s="218">
        <f>IF(N113="zákl. přenesená",J113,0)</f>
        <v>0</v>
      </c>
      <c r="BH113" s="218">
        <f>IF(N113="sníž. přenesená",J113,0)</f>
        <v>0</v>
      </c>
      <c r="BI113" s="218">
        <f>IF(N113="nulová",J113,0)</f>
        <v>0</v>
      </c>
      <c r="BJ113" s="17" t="s">
        <v>23</v>
      </c>
      <c r="BK113" s="218">
        <f>ROUND(I113*H113,2)</f>
        <v>0</v>
      </c>
      <c r="BL113" s="17" t="s">
        <v>133</v>
      </c>
      <c r="BM113" s="217" t="s">
        <v>390</v>
      </c>
    </row>
    <row r="114" s="2" customFormat="1" ht="6.96" customHeight="1">
      <c r="A114" s="39"/>
      <c r="B114" s="60"/>
      <c r="C114" s="61"/>
      <c r="D114" s="61"/>
      <c r="E114" s="61"/>
      <c r="F114" s="61"/>
      <c r="G114" s="61"/>
      <c r="H114" s="61"/>
      <c r="I114" s="61"/>
      <c r="J114" s="61"/>
      <c r="K114" s="61"/>
      <c r="L114" s="45"/>
      <c r="M114" s="39"/>
      <c r="O114" s="39"/>
      <c r="P114" s="39"/>
      <c r="Q114" s="39"/>
      <c r="R114" s="39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</sheetData>
  <sheetProtection sheet="1" autoFilter="0" formatColumns="0" formatRows="0" objects="1" scenarios="1" spinCount="100000" saltValue="TgWRA01+/8me1MDs0VskqQ0bj7khmLRyx61/Nklz3uQfkIw5IAnZQMIS0H+9icqWrdKk4yySaea2zHp4ME4GGA==" hashValue="ZfhbbNY6bpqOlaYaEmYnBoFupv1HmoxehZRsBEFoeaj7bmIe7H3F6O8r4L4WIqgwBTlIvEfGotSbKtBA3stGtg==" algorithmName="SHA-512" password="CC35"/>
  <autoFilter ref="C85:K113"/>
  <mergeCells count="9">
    <mergeCell ref="E7:H7"/>
    <mergeCell ref="E9:H9"/>
    <mergeCell ref="E18:H18"/>
    <mergeCell ref="E27:H27"/>
    <mergeCell ref="E48:H48"/>
    <mergeCell ref="E50:H50"/>
    <mergeCell ref="E76:H76"/>
    <mergeCell ref="E78:H78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102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0"/>
      <c r="AT3" s="17" t="s">
        <v>92</v>
      </c>
    </row>
    <row r="4" s="1" customFormat="1" ht="24.96" customHeight="1">
      <c r="B4" s="20"/>
      <c r="D4" s="131" t="s">
        <v>107</v>
      </c>
      <c r="L4" s="20"/>
      <c r="M4" s="132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33" t="s">
        <v>16</v>
      </c>
      <c r="L6" s="20"/>
    </row>
    <row r="7" s="1" customFormat="1" ht="16.5" customHeight="1">
      <c r="B7" s="20"/>
      <c r="E7" s="134" t="str">
        <f>'Rekapitulace stavby'!K6</f>
        <v>Oprava osvětlení Budišov n.B. a Osoblaha</v>
      </c>
      <c r="F7" s="133"/>
      <c r="G7" s="133"/>
      <c r="H7" s="133"/>
      <c r="L7" s="20"/>
    </row>
    <row r="8" s="2" customFormat="1" ht="12" customHeight="1">
      <c r="A8" s="39"/>
      <c r="B8" s="45"/>
      <c r="C8" s="39"/>
      <c r="D8" s="133" t="s">
        <v>108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391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19</v>
      </c>
      <c r="E11" s="39"/>
      <c r="F11" s="137" t="s">
        <v>20</v>
      </c>
      <c r="G11" s="39"/>
      <c r="H11" s="39"/>
      <c r="I11" s="133" t="s">
        <v>21</v>
      </c>
      <c r="J11" s="137" t="s">
        <v>43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24</v>
      </c>
      <c r="E12" s="39"/>
      <c r="F12" s="137" t="s">
        <v>392</v>
      </c>
      <c r="G12" s="39"/>
      <c r="H12" s="39"/>
      <c r="I12" s="133" t="s">
        <v>26</v>
      </c>
      <c r="J12" s="138" t="str">
        <f>'Rekapitulace stavby'!AN8</f>
        <v>14. 5. 2021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34</v>
      </c>
      <c r="E14" s="39"/>
      <c r="F14" s="39"/>
      <c r="G14" s="39"/>
      <c r="H14" s="39"/>
      <c r="I14" s="133" t="s">
        <v>35</v>
      </c>
      <c r="J14" s="137" t="s">
        <v>36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">
        <v>37</v>
      </c>
      <c r="F15" s="39"/>
      <c r="G15" s="39"/>
      <c r="H15" s="39"/>
      <c r="I15" s="133" t="s">
        <v>38</v>
      </c>
      <c r="J15" s="137" t="s">
        <v>39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40</v>
      </c>
      <c r="E17" s="39"/>
      <c r="F17" s="39"/>
      <c r="G17" s="39"/>
      <c r="H17" s="39"/>
      <c r="I17" s="133" t="s">
        <v>35</v>
      </c>
      <c r="J17" s="33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3" t="str">
        <f>'Rekapitulace stavby'!E14</f>
        <v>Vyplň údaj</v>
      </c>
      <c r="F18" s="137"/>
      <c r="G18" s="137"/>
      <c r="H18" s="137"/>
      <c r="I18" s="133" t="s">
        <v>38</v>
      </c>
      <c r="J18" s="33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42</v>
      </c>
      <c r="E20" s="39"/>
      <c r="F20" s="39"/>
      <c r="G20" s="39"/>
      <c r="H20" s="39"/>
      <c r="I20" s="133" t="s">
        <v>35</v>
      </c>
      <c r="J20" s="137" t="s">
        <v>43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">
        <v>44</v>
      </c>
      <c r="F21" s="39"/>
      <c r="G21" s="39"/>
      <c r="H21" s="39"/>
      <c r="I21" s="133" t="s">
        <v>38</v>
      </c>
      <c r="J21" s="137" t="s">
        <v>43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46</v>
      </c>
      <c r="E23" s="39"/>
      <c r="F23" s="39"/>
      <c r="G23" s="39"/>
      <c r="H23" s="39"/>
      <c r="I23" s="133" t="s">
        <v>35</v>
      </c>
      <c r="J23" s="137" t="s">
        <v>43</v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">
        <v>44</v>
      </c>
      <c r="F24" s="39"/>
      <c r="G24" s="39"/>
      <c r="H24" s="39"/>
      <c r="I24" s="133" t="s">
        <v>38</v>
      </c>
      <c r="J24" s="137" t="s">
        <v>43</v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47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43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49</v>
      </c>
      <c r="E30" s="39"/>
      <c r="F30" s="39"/>
      <c r="G30" s="39"/>
      <c r="H30" s="39"/>
      <c r="I30" s="39"/>
      <c r="J30" s="145">
        <f>ROUND(J83,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51</v>
      </c>
      <c r="G32" s="39"/>
      <c r="H32" s="39"/>
      <c r="I32" s="146" t="s">
        <v>50</v>
      </c>
      <c r="J32" s="146" t="s">
        <v>52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53</v>
      </c>
      <c r="E33" s="133" t="s">
        <v>54</v>
      </c>
      <c r="F33" s="148">
        <f>ROUND((SUM(BE83:BE139)),  2)</f>
        <v>0</v>
      </c>
      <c r="G33" s="39"/>
      <c r="H33" s="39"/>
      <c r="I33" s="149">
        <v>0.20999999999999999</v>
      </c>
      <c r="J33" s="148">
        <f>ROUND(((SUM(BE83:BE139))*I33),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55</v>
      </c>
      <c r="F34" s="148">
        <f>ROUND((SUM(BF83:BF139)),  2)</f>
        <v>0</v>
      </c>
      <c r="G34" s="39"/>
      <c r="H34" s="39"/>
      <c r="I34" s="149">
        <v>0.14999999999999999</v>
      </c>
      <c r="J34" s="148">
        <f>ROUND(((SUM(BF83:BF139))*I34),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56</v>
      </c>
      <c r="F35" s="148">
        <f>ROUND((SUM(BG83:BG139)),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57</v>
      </c>
      <c r="F36" s="148">
        <f>ROUND((SUM(BH83:BH139)),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58</v>
      </c>
      <c r="F37" s="148">
        <f>ROUND((SUM(BI83:BI139)),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59</v>
      </c>
      <c r="E39" s="152"/>
      <c r="F39" s="152"/>
      <c r="G39" s="153" t="s">
        <v>60</v>
      </c>
      <c r="H39" s="154" t="s">
        <v>61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3" t="s">
        <v>112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2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Oprava osvětlení Budišov n.B. a Osoblaha</v>
      </c>
      <c r="F48" s="32"/>
      <c r="G48" s="32"/>
      <c r="H48" s="32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2" t="s">
        <v>108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 xml:space="preserve">SO04 - Oprava osvětlení dD3 Osoblaha 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2" t="s">
        <v>24</v>
      </c>
      <c r="D52" s="41"/>
      <c r="E52" s="41"/>
      <c r="F52" s="27" t="str">
        <f>F12</f>
        <v>Osoblaha</v>
      </c>
      <c r="G52" s="41"/>
      <c r="H52" s="41"/>
      <c r="I52" s="32" t="s">
        <v>26</v>
      </c>
      <c r="J52" s="73" t="str">
        <f>IF(J12="","",J12)</f>
        <v>14. 5. 2021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2" t="s">
        <v>34</v>
      </c>
      <c r="D54" s="41"/>
      <c r="E54" s="41"/>
      <c r="F54" s="27" t="str">
        <f>E15</f>
        <v>Správa železnic, státní organizace</v>
      </c>
      <c r="G54" s="41"/>
      <c r="H54" s="41"/>
      <c r="I54" s="32" t="s">
        <v>42</v>
      </c>
      <c r="J54" s="37" t="str">
        <f>E21</f>
        <v>Ing. Jiří Svoboda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2" t="s">
        <v>40</v>
      </c>
      <c r="D55" s="41"/>
      <c r="E55" s="41"/>
      <c r="F55" s="27" t="str">
        <f>IF(E18="","",E18)</f>
        <v>Vyplň údaj</v>
      </c>
      <c r="G55" s="41"/>
      <c r="H55" s="41"/>
      <c r="I55" s="32" t="s">
        <v>46</v>
      </c>
      <c r="J55" s="37" t="str">
        <f>E24</f>
        <v>Ing. Jiří Svoboda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113</v>
      </c>
      <c r="D57" s="163"/>
      <c r="E57" s="163"/>
      <c r="F57" s="163"/>
      <c r="G57" s="163"/>
      <c r="H57" s="163"/>
      <c r="I57" s="163"/>
      <c r="J57" s="164" t="s">
        <v>114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81</v>
      </c>
      <c r="D59" s="41"/>
      <c r="E59" s="41"/>
      <c r="F59" s="41"/>
      <c r="G59" s="41"/>
      <c r="H59" s="41"/>
      <c r="I59" s="41"/>
      <c r="J59" s="103">
        <f>J83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7" t="s">
        <v>115</v>
      </c>
    </row>
    <row r="60" s="9" customFormat="1" ht="24.96" customHeight="1">
      <c r="A60" s="9"/>
      <c r="B60" s="166"/>
      <c r="C60" s="167"/>
      <c r="D60" s="168" t="s">
        <v>330</v>
      </c>
      <c r="E60" s="169"/>
      <c r="F60" s="169"/>
      <c r="G60" s="169"/>
      <c r="H60" s="169"/>
      <c r="I60" s="169"/>
      <c r="J60" s="170">
        <f>J84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9" customFormat="1" ht="24.96" customHeight="1">
      <c r="A61" s="9"/>
      <c r="B61" s="166"/>
      <c r="C61" s="167"/>
      <c r="D61" s="168" t="s">
        <v>116</v>
      </c>
      <c r="E61" s="169"/>
      <c r="F61" s="169"/>
      <c r="G61" s="169"/>
      <c r="H61" s="169"/>
      <c r="I61" s="169"/>
      <c r="J61" s="170">
        <f>J85</f>
        <v>0</v>
      </c>
      <c r="K61" s="167"/>
      <c r="L61" s="171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</row>
    <row r="62" s="10" customFormat="1" ht="19.92" customHeight="1">
      <c r="A62" s="10"/>
      <c r="B62" s="172"/>
      <c r="C62" s="173"/>
      <c r="D62" s="174" t="s">
        <v>117</v>
      </c>
      <c r="E62" s="175"/>
      <c r="F62" s="175"/>
      <c r="G62" s="175"/>
      <c r="H62" s="175"/>
      <c r="I62" s="175"/>
      <c r="J62" s="176">
        <f>J86</f>
        <v>0</v>
      </c>
      <c r="K62" s="173"/>
      <c r="L62" s="17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9" customFormat="1" ht="24.96" customHeight="1">
      <c r="A63" s="9"/>
      <c r="B63" s="166"/>
      <c r="C63" s="167"/>
      <c r="D63" s="168" t="s">
        <v>393</v>
      </c>
      <c r="E63" s="169"/>
      <c r="F63" s="169"/>
      <c r="G63" s="169"/>
      <c r="H63" s="169"/>
      <c r="I63" s="169"/>
      <c r="J63" s="170">
        <f>J126</f>
        <v>0</v>
      </c>
      <c r="K63" s="167"/>
      <c r="L63" s="171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</row>
    <row r="64" s="2" customFormat="1" ht="21.84" customHeight="1">
      <c r="A64" s="39"/>
      <c r="B64" s="40"/>
      <c r="C64" s="41"/>
      <c r="D64" s="41"/>
      <c r="E64" s="41"/>
      <c r="F64" s="41"/>
      <c r="G64" s="41"/>
      <c r="H64" s="41"/>
      <c r="I64" s="41"/>
      <c r="J64" s="41"/>
      <c r="K64" s="41"/>
      <c r="L64" s="135"/>
      <c r="S64" s="39"/>
      <c r="T64" s="39"/>
      <c r="U64" s="39"/>
      <c r="V64" s="39"/>
      <c r="W64" s="39"/>
      <c r="X64" s="39"/>
      <c r="Y64" s="39"/>
      <c r="Z64" s="39"/>
      <c r="AA64" s="39"/>
      <c r="AB64" s="39"/>
      <c r="AC64" s="39"/>
      <c r="AD64" s="39"/>
      <c r="AE64" s="39"/>
    </row>
    <row r="65" s="2" customFormat="1" ht="6.96" customHeight="1">
      <c r="A65" s="39"/>
      <c r="B65" s="60"/>
      <c r="C65" s="61"/>
      <c r="D65" s="61"/>
      <c r="E65" s="61"/>
      <c r="F65" s="61"/>
      <c r="G65" s="61"/>
      <c r="H65" s="61"/>
      <c r="I65" s="61"/>
      <c r="J65" s="61"/>
      <c r="K65" s="61"/>
      <c r="L65" s="135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9" s="2" customFormat="1" ht="6.96" customHeight="1">
      <c r="A69" s="39"/>
      <c r="B69" s="62"/>
      <c r="C69" s="63"/>
      <c r="D69" s="63"/>
      <c r="E69" s="63"/>
      <c r="F69" s="63"/>
      <c r="G69" s="63"/>
      <c r="H69" s="63"/>
      <c r="I69" s="63"/>
      <c r="J69" s="63"/>
      <c r="K69" s="63"/>
      <c r="L69" s="135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24.96" customHeight="1">
      <c r="A70" s="39"/>
      <c r="B70" s="40"/>
      <c r="C70" s="23" t="s">
        <v>118</v>
      </c>
      <c r="D70" s="41"/>
      <c r="E70" s="41"/>
      <c r="F70" s="41"/>
      <c r="G70" s="41"/>
      <c r="H70" s="41"/>
      <c r="I70" s="41"/>
      <c r="J70" s="41"/>
      <c r="K70" s="41"/>
      <c r="L70" s="13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6.96" customHeight="1">
      <c r="A71" s="39"/>
      <c r="B71" s="40"/>
      <c r="C71" s="41"/>
      <c r="D71" s="41"/>
      <c r="E71" s="41"/>
      <c r="F71" s="41"/>
      <c r="G71" s="41"/>
      <c r="H71" s="41"/>
      <c r="I71" s="41"/>
      <c r="J71" s="41"/>
      <c r="K71" s="41"/>
      <c r="L71" s="13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12" customHeight="1">
      <c r="A72" s="39"/>
      <c r="B72" s="40"/>
      <c r="C72" s="32" t="s">
        <v>16</v>
      </c>
      <c r="D72" s="41"/>
      <c r="E72" s="41"/>
      <c r="F72" s="41"/>
      <c r="G72" s="41"/>
      <c r="H72" s="41"/>
      <c r="I72" s="41"/>
      <c r="J72" s="41"/>
      <c r="K72" s="41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16.5" customHeight="1">
      <c r="A73" s="39"/>
      <c r="B73" s="40"/>
      <c r="C73" s="41"/>
      <c r="D73" s="41"/>
      <c r="E73" s="161" t="str">
        <f>E7</f>
        <v>Oprava osvětlení Budišov n.B. a Osoblaha</v>
      </c>
      <c r="F73" s="32"/>
      <c r="G73" s="32"/>
      <c r="H73" s="32"/>
      <c r="I73" s="41"/>
      <c r="J73" s="41"/>
      <c r="K73" s="41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12" customHeight="1">
      <c r="A74" s="39"/>
      <c r="B74" s="40"/>
      <c r="C74" s="32" t="s">
        <v>108</v>
      </c>
      <c r="D74" s="41"/>
      <c r="E74" s="41"/>
      <c r="F74" s="41"/>
      <c r="G74" s="41"/>
      <c r="H74" s="41"/>
      <c r="I74" s="41"/>
      <c r="J74" s="41"/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6.5" customHeight="1">
      <c r="A75" s="39"/>
      <c r="B75" s="40"/>
      <c r="C75" s="41"/>
      <c r="D75" s="41"/>
      <c r="E75" s="70" t="str">
        <f>E9</f>
        <v xml:space="preserve">SO04 - Oprava osvětlení dD3 Osoblaha </v>
      </c>
      <c r="F75" s="41"/>
      <c r="G75" s="41"/>
      <c r="H75" s="41"/>
      <c r="I75" s="41"/>
      <c r="J75" s="41"/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6.96" customHeigh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2" customHeight="1">
      <c r="A77" s="39"/>
      <c r="B77" s="40"/>
      <c r="C77" s="32" t="s">
        <v>24</v>
      </c>
      <c r="D77" s="41"/>
      <c r="E77" s="41"/>
      <c r="F77" s="27" t="str">
        <f>F12</f>
        <v>Osoblaha</v>
      </c>
      <c r="G77" s="41"/>
      <c r="H77" s="41"/>
      <c r="I77" s="32" t="s">
        <v>26</v>
      </c>
      <c r="J77" s="73" t="str">
        <f>IF(J12="","",J12)</f>
        <v>14. 5. 2021</v>
      </c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6.96" customHeight="1">
      <c r="A78" s="39"/>
      <c r="B78" s="40"/>
      <c r="C78" s="41"/>
      <c r="D78" s="41"/>
      <c r="E78" s="41"/>
      <c r="F78" s="41"/>
      <c r="G78" s="41"/>
      <c r="H78" s="41"/>
      <c r="I78" s="41"/>
      <c r="J78" s="41"/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5.15" customHeight="1">
      <c r="A79" s="39"/>
      <c r="B79" s="40"/>
      <c r="C79" s="32" t="s">
        <v>34</v>
      </c>
      <c r="D79" s="41"/>
      <c r="E79" s="41"/>
      <c r="F79" s="27" t="str">
        <f>E15</f>
        <v>Správa železnic, státní organizace</v>
      </c>
      <c r="G79" s="41"/>
      <c r="H79" s="41"/>
      <c r="I79" s="32" t="s">
        <v>42</v>
      </c>
      <c r="J79" s="37" t="str">
        <f>E21</f>
        <v>Ing. Jiří Svoboda</v>
      </c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5.15" customHeight="1">
      <c r="A80" s="39"/>
      <c r="B80" s="40"/>
      <c r="C80" s="32" t="s">
        <v>40</v>
      </c>
      <c r="D80" s="41"/>
      <c r="E80" s="41"/>
      <c r="F80" s="27" t="str">
        <f>IF(E18="","",E18)</f>
        <v>Vyplň údaj</v>
      </c>
      <c r="G80" s="41"/>
      <c r="H80" s="41"/>
      <c r="I80" s="32" t="s">
        <v>46</v>
      </c>
      <c r="J80" s="37" t="str">
        <f>E24</f>
        <v>Ing. Jiří Svoboda</v>
      </c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0.32" customHeight="1">
      <c r="A81" s="39"/>
      <c r="B81" s="40"/>
      <c r="C81" s="41"/>
      <c r="D81" s="41"/>
      <c r="E81" s="41"/>
      <c r="F81" s="41"/>
      <c r="G81" s="41"/>
      <c r="H81" s="41"/>
      <c r="I81" s="41"/>
      <c r="J81" s="41"/>
      <c r="K81" s="41"/>
      <c r="L81" s="13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11" customFormat="1" ht="29.28" customHeight="1">
      <c r="A82" s="178"/>
      <c r="B82" s="179"/>
      <c r="C82" s="180" t="s">
        <v>119</v>
      </c>
      <c r="D82" s="181" t="s">
        <v>68</v>
      </c>
      <c r="E82" s="181" t="s">
        <v>64</v>
      </c>
      <c r="F82" s="181" t="s">
        <v>65</v>
      </c>
      <c r="G82" s="181" t="s">
        <v>120</v>
      </c>
      <c r="H82" s="181" t="s">
        <v>121</v>
      </c>
      <c r="I82" s="181" t="s">
        <v>122</v>
      </c>
      <c r="J82" s="181" t="s">
        <v>114</v>
      </c>
      <c r="K82" s="182" t="s">
        <v>123</v>
      </c>
      <c r="L82" s="183"/>
      <c r="M82" s="93" t="s">
        <v>43</v>
      </c>
      <c r="N82" s="94" t="s">
        <v>53</v>
      </c>
      <c r="O82" s="94" t="s">
        <v>124</v>
      </c>
      <c r="P82" s="94" t="s">
        <v>125</v>
      </c>
      <c r="Q82" s="94" t="s">
        <v>126</v>
      </c>
      <c r="R82" s="94" t="s">
        <v>127</v>
      </c>
      <c r="S82" s="94" t="s">
        <v>128</v>
      </c>
      <c r="T82" s="95" t="s">
        <v>129</v>
      </c>
      <c r="U82" s="178"/>
      <c r="V82" s="178"/>
      <c r="W82" s="178"/>
      <c r="X82" s="178"/>
      <c r="Y82" s="178"/>
      <c r="Z82" s="178"/>
      <c r="AA82" s="178"/>
      <c r="AB82" s="178"/>
      <c r="AC82" s="178"/>
      <c r="AD82" s="178"/>
      <c r="AE82" s="178"/>
    </row>
    <row r="83" s="2" customFormat="1" ht="22.8" customHeight="1">
      <c r="A83" s="39"/>
      <c r="B83" s="40"/>
      <c r="C83" s="100" t="s">
        <v>130</v>
      </c>
      <c r="D83" s="41"/>
      <c r="E83" s="41"/>
      <c r="F83" s="41"/>
      <c r="G83" s="41"/>
      <c r="H83" s="41"/>
      <c r="I83" s="41"/>
      <c r="J83" s="184">
        <f>BK83</f>
        <v>0</v>
      </c>
      <c r="K83" s="41"/>
      <c r="L83" s="45"/>
      <c r="M83" s="96"/>
      <c r="N83" s="185"/>
      <c r="O83" s="97"/>
      <c r="P83" s="186">
        <f>P84+P85+P126</f>
        <v>0</v>
      </c>
      <c r="Q83" s="97"/>
      <c r="R83" s="186">
        <f>R84+R85+R126</f>
        <v>0</v>
      </c>
      <c r="S83" s="97"/>
      <c r="T83" s="187">
        <f>T84+T85+T126</f>
        <v>0</v>
      </c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T83" s="17" t="s">
        <v>82</v>
      </c>
      <c r="AU83" s="17" t="s">
        <v>115</v>
      </c>
      <c r="BK83" s="188">
        <f>BK84+BK85+BK126</f>
        <v>0</v>
      </c>
    </row>
    <row r="84" s="12" customFormat="1" ht="25.92" customHeight="1">
      <c r="A84" s="12"/>
      <c r="B84" s="189"/>
      <c r="C84" s="190"/>
      <c r="D84" s="191" t="s">
        <v>82</v>
      </c>
      <c r="E84" s="192" t="s">
        <v>337</v>
      </c>
      <c r="F84" s="192" t="s">
        <v>338</v>
      </c>
      <c r="G84" s="190"/>
      <c r="H84" s="190"/>
      <c r="I84" s="193"/>
      <c r="J84" s="194">
        <f>BK84</f>
        <v>0</v>
      </c>
      <c r="K84" s="190"/>
      <c r="L84" s="195"/>
      <c r="M84" s="196"/>
      <c r="N84" s="197"/>
      <c r="O84" s="197"/>
      <c r="P84" s="198">
        <v>0</v>
      </c>
      <c r="Q84" s="197"/>
      <c r="R84" s="198">
        <v>0</v>
      </c>
      <c r="S84" s="197"/>
      <c r="T84" s="199">
        <v>0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200" t="s">
        <v>23</v>
      </c>
      <c r="AT84" s="201" t="s">
        <v>82</v>
      </c>
      <c r="AU84" s="201" t="s">
        <v>83</v>
      </c>
      <c r="AY84" s="200" t="s">
        <v>134</v>
      </c>
      <c r="BK84" s="202">
        <v>0</v>
      </c>
    </row>
    <row r="85" s="12" customFormat="1" ht="25.92" customHeight="1">
      <c r="A85" s="12"/>
      <c r="B85" s="189"/>
      <c r="C85" s="190"/>
      <c r="D85" s="191" t="s">
        <v>82</v>
      </c>
      <c r="E85" s="192" t="s">
        <v>131</v>
      </c>
      <c r="F85" s="192" t="s">
        <v>132</v>
      </c>
      <c r="G85" s="190"/>
      <c r="H85" s="190"/>
      <c r="I85" s="193"/>
      <c r="J85" s="194">
        <f>BK85</f>
        <v>0</v>
      </c>
      <c r="K85" s="190"/>
      <c r="L85" s="195"/>
      <c r="M85" s="196"/>
      <c r="N85" s="197"/>
      <c r="O85" s="197"/>
      <c r="P85" s="198">
        <f>P86</f>
        <v>0</v>
      </c>
      <c r="Q85" s="197"/>
      <c r="R85" s="198">
        <f>R86</f>
        <v>0</v>
      </c>
      <c r="S85" s="197"/>
      <c r="T85" s="199">
        <f>T86</f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200" t="s">
        <v>133</v>
      </c>
      <c r="AT85" s="201" t="s">
        <v>82</v>
      </c>
      <c r="AU85" s="201" t="s">
        <v>83</v>
      </c>
      <c r="AY85" s="200" t="s">
        <v>134</v>
      </c>
      <c r="BK85" s="202">
        <f>BK86</f>
        <v>0</v>
      </c>
    </row>
    <row r="86" s="12" customFormat="1" ht="22.8" customHeight="1">
      <c r="A86" s="12"/>
      <c r="B86" s="189"/>
      <c r="C86" s="190"/>
      <c r="D86" s="191" t="s">
        <v>82</v>
      </c>
      <c r="E86" s="203" t="s">
        <v>135</v>
      </c>
      <c r="F86" s="203" t="s">
        <v>136</v>
      </c>
      <c r="G86" s="190"/>
      <c r="H86" s="190"/>
      <c r="I86" s="193"/>
      <c r="J86" s="204">
        <f>BK86</f>
        <v>0</v>
      </c>
      <c r="K86" s="190"/>
      <c r="L86" s="195"/>
      <c r="M86" s="196"/>
      <c r="N86" s="197"/>
      <c r="O86" s="197"/>
      <c r="P86" s="198">
        <f>SUM(P87:P125)</f>
        <v>0</v>
      </c>
      <c r="Q86" s="197"/>
      <c r="R86" s="198">
        <f>SUM(R87:R125)</f>
        <v>0</v>
      </c>
      <c r="S86" s="197"/>
      <c r="T86" s="199">
        <f>SUM(T87:T125)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200" t="s">
        <v>133</v>
      </c>
      <c r="AT86" s="201" t="s">
        <v>82</v>
      </c>
      <c r="AU86" s="201" t="s">
        <v>23</v>
      </c>
      <c r="AY86" s="200" t="s">
        <v>134</v>
      </c>
      <c r="BK86" s="202">
        <f>SUM(BK87:BK125)</f>
        <v>0</v>
      </c>
    </row>
    <row r="87" s="2" customFormat="1" ht="16.5" customHeight="1">
      <c r="A87" s="39"/>
      <c r="B87" s="40"/>
      <c r="C87" s="205" t="s">
        <v>23</v>
      </c>
      <c r="D87" s="205" t="s">
        <v>137</v>
      </c>
      <c r="E87" s="206" t="s">
        <v>138</v>
      </c>
      <c r="F87" s="207" t="s">
        <v>139</v>
      </c>
      <c r="G87" s="208" t="s">
        <v>140</v>
      </c>
      <c r="H87" s="209">
        <v>520</v>
      </c>
      <c r="I87" s="210"/>
      <c r="J87" s="211">
        <f>ROUND(I87*H87,2)</f>
        <v>0</v>
      </c>
      <c r="K87" s="207" t="s">
        <v>141</v>
      </c>
      <c r="L87" s="212"/>
      <c r="M87" s="213" t="s">
        <v>43</v>
      </c>
      <c r="N87" s="214" t="s">
        <v>54</v>
      </c>
      <c r="O87" s="85"/>
      <c r="P87" s="215">
        <f>O87*H87</f>
        <v>0</v>
      </c>
      <c r="Q87" s="215">
        <v>0</v>
      </c>
      <c r="R87" s="215">
        <f>Q87*H87</f>
        <v>0</v>
      </c>
      <c r="S87" s="215">
        <v>0</v>
      </c>
      <c r="T87" s="216">
        <f>S87*H87</f>
        <v>0</v>
      </c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R87" s="217" t="s">
        <v>142</v>
      </c>
      <c r="AT87" s="217" t="s">
        <v>137</v>
      </c>
      <c r="AU87" s="217" t="s">
        <v>92</v>
      </c>
      <c r="AY87" s="17" t="s">
        <v>134</v>
      </c>
      <c r="BE87" s="218">
        <f>IF(N87="základní",J87,0)</f>
        <v>0</v>
      </c>
      <c r="BF87" s="218">
        <f>IF(N87="snížená",J87,0)</f>
        <v>0</v>
      </c>
      <c r="BG87" s="218">
        <f>IF(N87="zákl. přenesená",J87,0)</f>
        <v>0</v>
      </c>
      <c r="BH87" s="218">
        <f>IF(N87="sníž. přenesená",J87,0)</f>
        <v>0</v>
      </c>
      <c r="BI87" s="218">
        <f>IF(N87="nulová",J87,0)</f>
        <v>0</v>
      </c>
      <c r="BJ87" s="17" t="s">
        <v>23</v>
      </c>
      <c r="BK87" s="218">
        <f>ROUND(I87*H87,2)</f>
        <v>0</v>
      </c>
      <c r="BL87" s="17" t="s">
        <v>142</v>
      </c>
      <c r="BM87" s="217" t="s">
        <v>394</v>
      </c>
    </row>
    <row r="88" s="2" customFormat="1" ht="33" customHeight="1">
      <c r="A88" s="39"/>
      <c r="B88" s="40"/>
      <c r="C88" s="219" t="s">
        <v>92</v>
      </c>
      <c r="D88" s="219" t="s">
        <v>144</v>
      </c>
      <c r="E88" s="220" t="s">
        <v>145</v>
      </c>
      <c r="F88" s="221" t="s">
        <v>146</v>
      </c>
      <c r="G88" s="222" t="s">
        <v>140</v>
      </c>
      <c r="H88" s="223">
        <v>520</v>
      </c>
      <c r="I88" s="224"/>
      <c r="J88" s="225">
        <f>ROUND(I88*H88,2)</f>
        <v>0</v>
      </c>
      <c r="K88" s="221" t="s">
        <v>141</v>
      </c>
      <c r="L88" s="45"/>
      <c r="M88" s="226" t="s">
        <v>43</v>
      </c>
      <c r="N88" s="227" t="s">
        <v>54</v>
      </c>
      <c r="O88" s="85"/>
      <c r="P88" s="215">
        <f>O88*H88</f>
        <v>0</v>
      </c>
      <c r="Q88" s="215">
        <v>0</v>
      </c>
      <c r="R88" s="215">
        <f>Q88*H88</f>
        <v>0</v>
      </c>
      <c r="S88" s="215">
        <v>0</v>
      </c>
      <c r="T88" s="216">
        <f>S88*H88</f>
        <v>0</v>
      </c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R88" s="217" t="s">
        <v>142</v>
      </c>
      <c r="AT88" s="217" t="s">
        <v>144</v>
      </c>
      <c r="AU88" s="217" t="s">
        <v>92</v>
      </c>
      <c r="AY88" s="17" t="s">
        <v>134</v>
      </c>
      <c r="BE88" s="218">
        <f>IF(N88="základní",J88,0)</f>
        <v>0</v>
      </c>
      <c r="BF88" s="218">
        <f>IF(N88="snížená",J88,0)</f>
        <v>0</v>
      </c>
      <c r="BG88" s="218">
        <f>IF(N88="zákl. přenesená",J88,0)</f>
        <v>0</v>
      </c>
      <c r="BH88" s="218">
        <f>IF(N88="sníž. přenesená",J88,0)</f>
        <v>0</v>
      </c>
      <c r="BI88" s="218">
        <f>IF(N88="nulová",J88,0)</f>
        <v>0</v>
      </c>
      <c r="BJ88" s="17" t="s">
        <v>23</v>
      </c>
      <c r="BK88" s="218">
        <f>ROUND(I88*H88,2)</f>
        <v>0</v>
      </c>
      <c r="BL88" s="17" t="s">
        <v>142</v>
      </c>
      <c r="BM88" s="217" t="s">
        <v>395</v>
      </c>
    </row>
    <row r="89" s="2" customFormat="1" ht="16.5" customHeight="1">
      <c r="A89" s="39"/>
      <c r="B89" s="40"/>
      <c r="C89" s="219" t="s">
        <v>148</v>
      </c>
      <c r="D89" s="219" t="s">
        <v>144</v>
      </c>
      <c r="E89" s="220" t="s">
        <v>149</v>
      </c>
      <c r="F89" s="221" t="s">
        <v>150</v>
      </c>
      <c r="G89" s="222" t="s">
        <v>140</v>
      </c>
      <c r="H89" s="223">
        <v>520</v>
      </c>
      <c r="I89" s="224"/>
      <c r="J89" s="225">
        <f>ROUND(I89*H89,2)</f>
        <v>0</v>
      </c>
      <c r="K89" s="221" t="s">
        <v>141</v>
      </c>
      <c r="L89" s="45"/>
      <c r="M89" s="226" t="s">
        <v>43</v>
      </c>
      <c r="N89" s="227" t="s">
        <v>54</v>
      </c>
      <c r="O89" s="85"/>
      <c r="P89" s="215">
        <f>O89*H89</f>
        <v>0</v>
      </c>
      <c r="Q89" s="215">
        <v>0</v>
      </c>
      <c r="R89" s="215">
        <f>Q89*H89</f>
        <v>0</v>
      </c>
      <c r="S89" s="215">
        <v>0</v>
      </c>
      <c r="T89" s="216">
        <f>S89*H89</f>
        <v>0</v>
      </c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R89" s="217" t="s">
        <v>142</v>
      </c>
      <c r="AT89" s="217" t="s">
        <v>144</v>
      </c>
      <c r="AU89" s="217" t="s">
        <v>92</v>
      </c>
      <c r="AY89" s="17" t="s">
        <v>134</v>
      </c>
      <c r="BE89" s="218">
        <f>IF(N89="základní",J89,0)</f>
        <v>0</v>
      </c>
      <c r="BF89" s="218">
        <f>IF(N89="snížená",J89,0)</f>
        <v>0</v>
      </c>
      <c r="BG89" s="218">
        <f>IF(N89="zákl. přenesená",J89,0)</f>
        <v>0</v>
      </c>
      <c r="BH89" s="218">
        <f>IF(N89="sníž. přenesená",J89,0)</f>
        <v>0</v>
      </c>
      <c r="BI89" s="218">
        <f>IF(N89="nulová",J89,0)</f>
        <v>0</v>
      </c>
      <c r="BJ89" s="17" t="s">
        <v>23</v>
      </c>
      <c r="BK89" s="218">
        <f>ROUND(I89*H89,2)</f>
        <v>0</v>
      </c>
      <c r="BL89" s="17" t="s">
        <v>142</v>
      </c>
      <c r="BM89" s="217" t="s">
        <v>396</v>
      </c>
    </row>
    <row r="90" s="2" customFormat="1" ht="21.75" customHeight="1">
      <c r="A90" s="39"/>
      <c r="B90" s="40"/>
      <c r="C90" s="205" t="s">
        <v>133</v>
      </c>
      <c r="D90" s="205" t="s">
        <v>137</v>
      </c>
      <c r="E90" s="206" t="s">
        <v>152</v>
      </c>
      <c r="F90" s="207" t="s">
        <v>153</v>
      </c>
      <c r="G90" s="208" t="s">
        <v>140</v>
      </c>
      <c r="H90" s="209">
        <v>520</v>
      </c>
      <c r="I90" s="210"/>
      <c r="J90" s="211">
        <f>ROUND(I90*H90,2)</f>
        <v>0</v>
      </c>
      <c r="K90" s="207" t="s">
        <v>141</v>
      </c>
      <c r="L90" s="212"/>
      <c r="M90" s="213" t="s">
        <v>43</v>
      </c>
      <c r="N90" s="214" t="s">
        <v>54</v>
      </c>
      <c r="O90" s="85"/>
      <c r="P90" s="215">
        <f>O90*H90</f>
        <v>0</v>
      </c>
      <c r="Q90" s="215">
        <v>0</v>
      </c>
      <c r="R90" s="215">
        <f>Q90*H90</f>
        <v>0</v>
      </c>
      <c r="S90" s="215">
        <v>0</v>
      </c>
      <c r="T90" s="216">
        <f>S90*H90</f>
        <v>0</v>
      </c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R90" s="217" t="s">
        <v>154</v>
      </c>
      <c r="AT90" s="217" t="s">
        <v>137</v>
      </c>
      <c r="AU90" s="217" t="s">
        <v>92</v>
      </c>
      <c r="AY90" s="17" t="s">
        <v>134</v>
      </c>
      <c r="BE90" s="218">
        <f>IF(N90="základní",J90,0)</f>
        <v>0</v>
      </c>
      <c r="BF90" s="218">
        <f>IF(N90="snížená",J90,0)</f>
        <v>0</v>
      </c>
      <c r="BG90" s="218">
        <f>IF(N90="zákl. přenesená",J90,0)</f>
        <v>0</v>
      </c>
      <c r="BH90" s="218">
        <f>IF(N90="sníž. přenesená",J90,0)</f>
        <v>0</v>
      </c>
      <c r="BI90" s="218">
        <f>IF(N90="nulová",J90,0)</f>
        <v>0</v>
      </c>
      <c r="BJ90" s="17" t="s">
        <v>23</v>
      </c>
      <c r="BK90" s="218">
        <f>ROUND(I90*H90,2)</f>
        <v>0</v>
      </c>
      <c r="BL90" s="17" t="s">
        <v>154</v>
      </c>
      <c r="BM90" s="217" t="s">
        <v>397</v>
      </c>
    </row>
    <row r="91" s="2" customFormat="1" ht="44.25" customHeight="1">
      <c r="A91" s="39"/>
      <c r="B91" s="40"/>
      <c r="C91" s="219" t="s">
        <v>156</v>
      </c>
      <c r="D91" s="219" t="s">
        <v>144</v>
      </c>
      <c r="E91" s="220" t="s">
        <v>163</v>
      </c>
      <c r="F91" s="221" t="s">
        <v>164</v>
      </c>
      <c r="G91" s="222" t="s">
        <v>140</v>
      </c>
      <c r="H91" s="223">
        <v>800</v>
      </c>
      <c r="I91" s="224"/>
      <c r="J91" s="225">
        <f>ROUND(I91*H91,2)</f>
        <v>0</v>
      </c>
      <c r="K91" s="221" t="s">
        <v>141</v>
      </c>
      <c r="L91" s="45"/>
      <c r="M91" s="226" t="s">
        <v>43</v>
      </c>
      <c r="N91" s="227" t="s">
        <v>54</v>
      </c>
      <c r="O91" s="85"/>
      <c r="P91" s="215">
        <f>O91*H91</f>
        <v>0</v>
      </c>
      <c r="Q91" s="215">
        <v>0</v>
      </c>
      <c r="R91" s="215">
        <f>Q91*H91</f>
        <v>0</v>
      </c>
      <c r="S91" s="215">
        <v>0</v>
      </c>
      <c r="T91" s="216">
        <f>S91*H91</f>
        <v>0</v>
      </c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R91" s="217" t="s">
        <v>23</v>
      </c>
      <c r="AT91" s="217" t="s">
        <v>144</v>
      </c>
      <c r="AU91" s="217" t="s">
        <v>92</v>
      </c>
      <c r="AY91" s="17" t="s">
        <v>134</v>
      </c>
      <c r="BE91" s="218">
        <f>IF(N91="základní",J91,0)</f>
        <v>0</v>
      </c>
      <c r="BF91" s="218">
        <f>IF(N91="snížená",J91,0)</f>
        <v>0</v>
      </c>
      <c r="BG91" s="218">
        <f>IF(N91="zákl. přenesená",J91,0)</f>
        <v>0</v>
      </c>
      <c r="BH91" s="218">
        <f>IF(N91="sníž. přenesená",J91,0)</f>
        <v>0</v>
      </c>
      <c r="BI91" s="218">
        <f>IF(N91="nulová",J91,0)</f>
        <v>0</v>
      </c>
      <c r="BJ91" s="17" t="s">
        <v>23</v>
      </c>
      <c r="BK91" s="218">
        <f>ROUND(I91*H91,2)</f>
        <v>0</v>
      </c>
      <c r="BL91" s="17" t="s">
        <v>23</v>
      </c>
      <c r="BM91" s="217" t="s">
        <v>398</v>
      </c>
    </row>
    <row r="92" s="2" customFormat="1" ht="16.5" customHeight="1">
      <c r="A92" s="39"/>
      <c r="B92" s="40"/>
      <c r="C92" s="205" t="s">
        <v>162</v>
      </c>
      <c r="D92" s="205" t="s">
        <v>137</v>
      </c>
      <c r="E92" s="206" t="s">
        <v>167</v>
      </c>
      <c r="F92" s="207" t="s">
        <v>168</v>
      </c>
      <c r="G92" s="208" t="s">
        <v>140</v>
      </c>
      <c r="H92" s="209">
        <v>800</v>
      </c>
      <c r="I92" s="210"/>
      <c r="J92" s="211">
        <f>ROUND(I92*H92,2)</f>
        <v>0</v>
      </c>
      <c r="K92" s="207" t="s">
        <v>141</v>
      </c>
      <c r="L92" s="212"/>
      <c r="M92" s="213" t="s">
        <v>43</v>
      </c>
      <c r="N92" s="214" t="s">
        <v>54</v>
      </c>
      <c r="O92" s="85"/>
      <c r="P92" s="215">
        <f>O92*H92</f>
        <v>0</v>
      </c>
      <c r="Q92" s="215">
        <v>0</v>
      </c>
      <c r="R92" s="215">
        <f>Q92*H92</f>
        <v>0</v>
      </c>
      <c r="S92" s="215">
        <v>0</v>
      </c>
      <c r="T92" s="216">
        <f>S92*H92</f>
        <v>0</v>
      </c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R92" s="217" t="s">
        <v>154</v>
      </c>
      <c r="AT92" s="217" t="s">
        <v>137</v>
      </c>
      <c r="AU92" s="217" t="s">
        <v>92</v>
      </c>
      <c r="AY92" s="17" t="s">
        <v>134</v>
      </c>
      <c r="BE92" s="218">
        <f>IF(N92="základní",J92,0)</f>
        <v>0</v>
      </c>
      <c r="BF92" s="218">
        <f>IF(N92="snížená",J92,0)</f>
        <v>0</v>
      </c>
      <c r="BG92" s="218">
        <f>IF(N92="zákl. přenesená",J92,0)</f>
        <v>0</v>
      </c>
      <c r="BH92" s="218">
        <f>IF(N92="sníž. přenesená",J92,0)</f>
        <v>0</v>
      </c>
      <c r="BI92" s="218">
        <f>IF(N92="nulová",J92,0)</f>
        <v>0</v>
      </c>
      <c r="BJ92" s="17" t="s">
        <v>23</v>
      </c>
      <c r="BK92" s="218">
        <f>ROUND(I92*H92,2)</f>
        <v>0</v>
      </c>
      <c r="BL92" s="17" t="s">
        <v>154</v>
      </c>
      <c r="BM92" s="217" t="s">
        <v>399</v>
      </c>
    </row>
    <row r="93" s="2" customFormat="1" ht="21.75" customHeight="1">
      <c r="A93" s="39"/>
      <c r="B93" s="40"/>
      <c r="C93" s="219" t="s">
        <v>166</v>
      </c>
      <c r="D93" s="219" t="s">
        <v>144</v>
      </c>
      <c r="E93" s="220" t="s">
        <v>171</v>
      </c>
      <c r="F93" s="221" t="s">
        <v>172</v>
      </c>
      <c r="G93" s="222" t="s">
        <v>140</v>
      </c>
      <c r="H93" s="223">
        <v>775</v>
      </c>
      <c r="I93" s="224"/>
      <c r="J93" s="225">
        <f>ROUND(I93*H93,2)</f>
        <v>0</v>
      </c>
      <c r="K93" s="221" t="s">
        <v>141</v>
      </c>
      <c r="L93" s="45"/>
      <c r="M93" s="226" t="s">
        <v>43</v>
      </c>
      <c r="N93" s="227" t="s">
        <v>54</v>
      </c>
      <c r="O93" s="85"/>
      <c r="P93" s="215">
        <f>O93*H93</f>
        <v>0</v>
      </c>
      <c r="Q93" s="215">
        <v>0</v>
      </c>
      <c r="R93" s="215">
        <f>Q93*H93</f>
        <v>0</v>
      </c>
      <c r="S93" s="215">
        <v>0</v>
      </c>
      <c r="T93" s="216">
        <f>S93*H93</f>
        <v>0</v>
      </c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R93" s="217" t="s">
        <v>142</v>
      </c>
      <c r="AT93" s="217" t="s">
        <v>144</v>
      </c>
      <c r="AU93" s="217" t="s">
        <v>92</v>
      </c>
      <c r="AY93" s="17" t="s">
        <v>134</v>
      </c>
      <c r="BE93" s="218">
        <f>IF(N93="základní",J93,0)</f>
        <v>0</v>
      </c>
      <c r="BF93" s="218">
        <f>IF(N93="snížená",J93,0)</f>
        <v>0</v>
      </c>
      <c r="BG93" s="218">
        <f>IF(N93="zákl. přenesená",J93,0)</f>
        <v>0</v>
      </c>
      <c r="BH93" s="218">
        <f>IF(N93="sníž. přenesená",J93,0)</f>
        <v>0</v>
      </c>
      <c r="BI93" s="218">
        <f>IF(N93="nulová",J93,0)</f>
        <v>0</v>
      </c>
      <c r="BJ93" s="17" t="s">
        <v>23</v>
      </c>
      <c r="BK93" s="218">
        <f>ROUND(I93*H93,2)</f>
        <v>0</v>
      </c>
      <c r="BL93" s="17" t="s">
        <v>142</v>
      </c>
      <c r="BM93" s="217" t="s">
        <v>400</v>
      </c>
    </row>
    <row r="94" s="2" customFormat="1" ht="16.5" customHeight="1">
      <c r="A94" s="39"/>
      <c r="B94" s="40"/>
      <c r="C94" s="205" t="s">
        <v>170</v>
      </c>
      <c r="D94" s="205" t="s">
        <v>137</v>
      </c>
      <c r="E94" s="206" t="s">
        <v>401</v>
      </c>
      <c r="F94" s="207" t="s">
        <v>402</v>
      </c>
      <c r="G94" s="208" t="s">
        <v>140</v>
      </c>
      <c r="H94" s="209">
        <v>310</v>
      </c>
      <c r="I94" s="210"/>
      <c r="J94" s="211">
        <f>ROUND(I94*H94,2)</f>
        <v>0</v>
      </c>
      <c r="K94" s="207" t="s">
        <v>141</v>
      </c>
      <c r="L94" s="212"/>
      <c r="M94" s="213" t="s">
        <v>43</v>
      </c>
      <c r="N94" s="214" t="s">
        <v>54</v>
      </c>
      <c r="O94" s="85"/>
      <c r="P94" s="215">
        <f>O94*H94</f>
        <v>0</v>
      </c>
      <c r="Q94" s="215">
        <v>0</v>
      </c>
      <c r="R94" s="215">
        <f>Q94*H94</f>
        <v>0</v>
      </c>
      <c r="S94" s="215">
        <v>0</v>
      </c>
      <c r="T94" s="216">
        <f>S94*H94</f>
        <v>0</v>
      </c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R94" s="217" t="s">
        <v>154</v>
      </c>
      <c r="AT94" s="217" t="s">
        <v>137</v>
      </c>
      <c r="AU94" s="217" t="s">
        <v>92</v>
      </c>
      <c r="AY94" s="17" t="s">
        <v>134</v>
      </c>
      <c r="BE94" s="218">
        <f>IF(N94="základní",J94,0)</f>
        <v>0</v>
      </c>
      <c r="BF94" s="218">
        <f>IF(N94="snížená",J94,0)</f>
        <v>0</v>
      </c>
      <c r="BG94" s="218">
        <f>IF(N94="zákl. přenesená",J94,0)</f>
        <v>0</v>
      </c>
      <c r="BH94" s="218">
        <f>IF(N94="sníž. přenesená",J94,0)</f>
        <v>0</v>
      </c>
      <c r="BI94" s="218">
        <f>IF(N94="nulová",J94,0)</f>
        <v>0</v>
      </c>
      <c r="BJ94" s="17" t="s">
        <v>23</v>
      </c>
      <c r="BK94" s="218">
        <f>ROUND(I94*H94,2)</f>
        <v>0</v>
      </c>
      <c r="BL94" s="17" t="s">
        <v>154</v>
      </c>
      <c r="BM94" s="217" t="s">
        <v>403</v>
      </c>
    </row>
    <row r="95" s="2" customFormat="1" ht="16.5" customHeight="1">
      <c r="A95" s="39"/>
      <c r="B95" s="40"/>
      <c r="C95" s="205" t="s">
        <v>174</v>
      </c>
      <c r="D95" s="205" t="s">
        <v>137</v>
      </c>
      <c r="E95" s="206" t="s">
        <v>175</v>
      </c>
      <c r="F95" s="207" t="s">
        <v>176</v>
      </c>
      <c r="G95" s="208" t="s">
        <v>140</v>
      </c>
      <c r="H95" s="209">
        <v>465</v>
      </c>
      <c r="I95" s="210"/>
      <c r="J95" s="211">
        <f>ROUND(I95*H95,2)</f>
        <v>0</v>
      </c>
      <c r="K95" s="207" t="s">
        <v>141</v>
      </c>
      <c r="L95" s="212"/>
      <c r="M95" s="213" t="s">
        <v>43</v>
      </c>
      <c r="N95" s="214" t="s">
        <v>54</v>
      </c>
      <c r="O95" s="85"/>
      <c r="P95" s="215">
        <f>O95*H95</f>
        <v>0</v>
      </c>
      <c r="Q95" s="215">
        <v>0</v>
      </c>
      <c r="R95" s="215">
        <f>Q95*H95</f>
        <v>0</v>
      </c>
      <c r="S95" s="215">
        <v>0</v>
      </c>
      <c r="T95" s="216">
        <f>S95*H95</f>
        <v>0</v>
      </c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R95" s="217" t="s">
        <v>154</v>
      </c>
      <c r="AT95" s="217" t="s">
        <v>137</v>
      </c>
      <c r="AU95" s="217" t="s">
        <v>92</v>
      </c>
      <c r="AY95" s="17" t="s">
        <v>134</v>
      </c>
      <c r="BE95" s="218">
        <f>IF(N95="základní",J95,0)</f>
        <v>0</v>
      </c>
      <c r="BF95" s="218">
        <f>IF(N95="snížená",J95,0)</f>
        <v>0</v>
      </c>
      <c r="BG95" s="218">
        <f>IF(N95="zákl. přenesená",J95,0)</f>
        <v>0</v>
      </c>
      <c r="BH95" s="218">
        <f>IF(N95="sníž. přenesená",J95,0)</f>
        <v>0</v>
      </c>
      <c r="BI95" s="218">
        <f>IF(N95="nulová",J95,0)</f>
        <v>0</v>
      </c>
      <c r="BJ95" s="17" t="s">
        <v>23</v>
      </c>
      <c r="BK95" s="218">
        <f>ROUND(I95*H95,2)</f>
        <v>0</v>
      </c>
      <c r="BL95" s="17" t="s">
        <v>154</v>
      </c>
      <c r="BM95" s="217" t="s">
        <v>404</v>
      </c>
    </row>
    <row r="96" s="2" customFormat="1" ht="44.25" customHeight="1">
      <c r="A96" s="39"/>
      <c r="B96" s="40"/>
      <c r="C96" s="219" t="s">
        <v>28</v>
      </c>
      <c r="D96" s="219" t="s">
        <v>144</v>
      </c>
      <c r="E96" s="220" t="s">
        <v>157</v>
      </c>
      <c r="F96" s="221" t="s">
        <v>158</v>
      </c>
      <c r="G96" s="222" t="s">
        <v>159</v>
      </c>
      <c r="H96" s="223">
        <v>40</v>
      </c>
      <c r="I96" s="224"/>
      <c r="J96" s="225">
        <f>ROUND(I96*H96,2)</f>
        <v>0</v>
      </c>
      <c r="K96" s="221" t="s">
        <v>141</v>
      </c>
      <c r="L96" s="45"/>
      <c r="M96" s="226" t="s">
        <v>43</v>
      </c>
      <c r="N96" s="227" t="s">
        <v>54</v>
      </c>
      <c r="O96" s="85"/>
      <c r="P96" s="215">
        <f>O96*H96</f>
        <v>0</v>
      </c>
      <c r="Q96" s="215">
        <v>0</v>
      </c>
      <c r="R96" s="215">
        <f>Q96*H96</f>
        <v>0</v>
      </c>
      <c r="S96" s="215">
        <v>0</v>
      </c>
      <c r="T96" s="216">
        <f>S96*H96</f>
        <v>0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R96" s="217" t="s">
        <v>160</v>
      </c>
      <c r="AT96" s="217" t="s">
        <v>144</v>
      </c>
      <c r="AU96" s="217" t="s">
        <v>92</v>
      </c>
      <c r="AY96" s="17" t="s">
        <v>134</v>
      </c>
      <c r="BE96" s="218">
        <f>IF(N96="základní",J96,0)</f>
        <v>0</v>
      </c>
      <c r="BF96" s="218">
        <f>IF(N96="snížená",J96,0)</f>
        <v>0</v>
      </c>
      <c r="BG96" s="218">
        <f>IF(N96="zákl. přenesená",J96,0)</f>
        <v>0</v>
      </c>
      <c r="BH96" s="218">
        <f>IF(N96="sníž. přenesená",J96,0)</f>
        <v>0</v>
      </c>
      <c r="BI96" s="218">
        <f>IF(N96="nulová",J96,0)</f>
        <v>0</v>
      </c>
      <c r="BJ96" s="17" t="s">
        <v>23</v>
      </c>
      <c r="BK96" s="218">
        <f>ROUND(I96*H96,2)</f>
        <v>0</v>
      </c>
      <c r="BL96" s="17" t="s">
        <v>160</v>
      </c>
      <c r="BM96" s="217" t="s">
        <v>405</v>
      </c>
    </row>
    <row r="97" s="2" customFormat="1" ht="16.5" customHeight="1">
      <c r="A97" s="39"/>
      <c r="B97" s="40"/>
      <c r="C97" s="219" t="s">
        <v>181</v>
      </c>
      <c r="D97" s="219" t="s">
        <v>144</v>
      </c>
      <c r="E97" s="220" t="s">
        <v>178</v>
      </c>
      <c r="F97" s="221" t="s">
        <v>179</v>
      </c>
      <c r="G97" s="222" t="s">
        <v>159</v>
      </c>
      <c r="H97" s="223">
        <v>40</v>
      </c>
      <c r="I97" s="224"/>
      <c r="J97" s="225">
        <f>ROUND(I97*H97,2)</f>
        <v>0</v>
      </c>
      <c r="K97" s="221" t="s">
        <v>141</v>
      </c>
      <c r="L97" s="45"/>
      <c r="M97" s="226" t="s">
        <v>43</v>
      </c>
      <c r="N97" s="227" t="s">
        <v>54</v>
      </c>
      <c r="O97" s="85"/>
      <c r="P97" s="215">
        <f>O97*H97</f>
        <v>0</v>
      </c>
      <c r="Q97" s="215">
        <v>0</v>
      </c>
      <c r="R97" s="215">
        <f>Q97*H97</f>
        <v>0</v>
      </c>
      <c r="S97" s="215">
        <v>0</v>
      </c>
      <c r="T97" s="216">
        <f>S97*H97</f>
        <v>0</v>
      </c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R97" s="217" t="s">
        <v>142</v>
      </c>
      <c r="AT97" s="217" t="s">
        <v>144</v>
      </c>
      <c r="AU97" s="217" t="s">
        <v>92</v>
      </c>
      <c r="AY97" s="17" t="s">
        <v>134</v>
      </c>
      <c r="BE97" s="218">
        <f>IF(N97="základní",J97,0)</f>
        <v>0</v>
      </c>
      <c r="BF97" s="218">
        <f>IF(N97="snížená",J97,0)</f>
        <v>0</v>
      </c>
      <c r="BG97" s="218">
        <f>IF(N97="zákl. přenesená",J97,0)</f>
        <v>0</v>
      </c>
      <c r="BH97" s="218">
        <f>IF(N97="sníž. přenesená",J97,0)</f>
        <v>0</v>
      </c>
      <c r="BI97" s="218">
        <f>IF(N97="nulová",J97,0)</f>
        <v>0</v>
      </c>
      <c r="BJ97" s="17" t="s">
        <v>23</v>
      </c>
      <c r="BK97" s="218">
        <f>ROUND(I97*H97,2)</f>
        <v>0</v>
      </c>
      <c r="BL97" s="17" t="s">
        <v>142</v>
      </c>
      <c r="BM97" s="217" t="s">
        <v>406</v>
      </c>
    </row>
    <row r="98" s="2" customFormat="1" ht="16.5" customHeight="1">
      <c r="A98" s="39"/>
      <c r="B98" s="40"/>
      <c r="C98" s="205" t="s">
        <v>186</v>
      </c>
      <c r="D98" s="205" t="s">
        <v>137</v>
      </c>
      <c r="E98" s="206" t="s">
        <v>182</v>
      </c>
      <c r="F98" s="207" t="s">
        <v>183</v>
      </c>
      <c r="G98" s="208" t="s">
        <v>184</v>
      </c>
      <c r="H98" s="209">
        <v>1</v>
      </c>
      <c r="I98" s="210"/>
      <c r="J98" s="211">
        <f>ROUND(I98*H98,2)</f>
        <v>0</v>
      </c>
      <c r="K98" s="207" t="s">
        <v>141</v>
      </c>
      <c r="L98" s="212"/>
      <c r="M98" s="213" t="s">
        <v>43</v>
      </c>
      <c r="N98" s="214" t="s">
        <v>54</v>
      </c>
      <c r="O98" s="85"/>
      <c r="P98" s="215">
        <f>O98*H98</f>
        <v>0</v>
      </c>
      <c r="Q98" s="215">
        <v>0</v>
      </c>
      <c r="R98" s="215">
        <f>Q98*H98</f>
        <v>0</v>
      </c>
      <c r="S98" s="215">
        <v>0</v>
      </c>
      <c r="T98" s="216">
        <f>S98*H98</f>
        <v>0</v>
      </c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R98" s="217" t="s">
        <v>154</v>
      </c>
      <c r="AT98" s="217" t="s">
        <v>137</v>
      </c>
      <c r="AU98" s="217" t="s">
        <v>92</v>
      </c>
      <c r="AY98" s="17" t="s">
        <v>134</v>
      </c>
      <c r="BE98" s="218">
        <f>IF(N98="základní",J98,0)</f>
        <v>0</v>
      </c>
      <c r="BF98" s="218">
        <f>IF(N98="snížená",J98,0)</f>
        <v>0</v>
      </c>
      <c r="BG98" s="218">
        <f>IF(N98="zákl. přenesená",J98,0)</f>
        <v>0</v>
      </c>
      <c r="BH98" s="218">
        <f>IF(N98="sníž. přenesená",J98,0)</f>
        <v>0</v>
      </c>
      <c r="BI98" s="218">
        <f>IF(N98="nulová",J98,0)</f>
        <v>0</v>
      </c>
      <c r="BJ98" s="17" t="s">
        <v>23</v>
      </c>
      <c r="BK98" s="218">
        <f>ROUND(I98*H98,2)</f>
        <v>0</v>
      </c>
      <c r="BL98" s="17" t="s">
        <v>154</v>
      </c>
      <c r="BM98" s="217" t="s">
        <v>407</v>
      </c>
    </row>
    <row r="99" s="2" customFormat="1">
      <c r="A99" s="39"/>
      <c r="B99" s="40"/>
      <c r="C99" s="219" t="s">
        <v>190</v>
      </c>
      <c r="D99" s="219" t="s">
        <v>144</v>
      </c>
      <c r="E99" s="220" t="s">
        <v>187</v>
      </c>
      <c r="F99" s="221" t="s">
        <v>188</v>
      </c>
      <c r="G99" s="222" t="s">
        <v>159</v>
      </c>
      <c r="H99" s="223">
        <v>4</v>
      </c>
      <c r="I99" s="224"/>
      <c r="J99" s="225">
        <f>ROUND(I99*H99,2)</f>
        <v>0</v>
      </c>
      <c r="K99" s="221" t="s">
        <v>141</v>
      </c>
      <c r="L99" s="45"/>
      <c r="M99" s="226" t="s">
        <v>43</v>
      </c>
      <c r="N99" s="227" t="s">
        <v>54</v>
      </c>
      <c r="O99" s="85"/>
      <c r="P99" s="215">
        <f>O99*H99</f>
        <v>0</v>
      </c>
      <c r="Q99" s="215">
        <v>0</v>
      </c>
      <c r="R99" s="215">
        <f>Q99*H99</f>
        <v>0</v>
      </c>
      <c r="S99" s="215">
        <v>0</v>
      </c>
      <c r="T99" s="216">
        <f>S99*H99</f>
        <v>0</v>
      </c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R99" s="217" t="s">
        <v>142</v>
      </c>
      <c r="AT99" s="217" t="s">
        <v>144</v>
      </c>
      <c r="AU99" s="217" t="s">
        <v>92</v>
      </c>
      <c r="AY99" s="17" t="s">
        <v>134</v>
      </c>
      <c r="BE99" s="218">
        <f>IF(N99="základní",J99,0)</f>
        <v>0</v>
      </c>
      <c r="BF99" s="218">
        <f>IF(N99="snížená",J99,0)</f>
        <v>0</v>
      </c>
      <c r="BG99" s="218">
        <f>IF(N99="zákl. přenesená",J99,0)</f>
        <v>0</v>
      </c>
      <c r="BH99" s="218">
        <f>IF(N99="sníž. přenesená",J99,0)</f>
        <v>0</v>
      </c>
      <c r="BI99" s="218">
        <f>IF(N99="nulová",J99,0)</f>
        <v>0</v>
      </c>
      <c r="BJ99" s="17" t="s">
        <v>23</v>
      </c>
      <c r="BK99" s="218">
        <f>ROUND(I99*H99,2)</f>
        <v>0</v>
      </c>
      <c r="BL99" s="17" t="s">
        <v>142</v>
      </c>
      <c r="BM99" s="217" t="s">
        <v>408</v>
      </c>
    </row>
    <row r="100" s="2" customFormat="1">
      <c r="A100" s="39"/>
      <c r="B100" s="40"/>
      <c r="C100" s="219" t="s">
        <v>194</v>
      </c>
      <c r="D100" s="219" t="s">
        <v>144</v>
      </c>
      <c r="E100" s="220" t="s">
        <v>191</v>
      </c>
      <c r="F100" s="221" t="s">
        <v>192</v>
      </c>
      <c r="G100" s="222" t="s">
        <v>159</v>
      </c>
      <c r="H100" s="223">
        <v>13</v>
      </c>
      <c r="I100" s="224"/>
      <c r="J100" s="225">
        <f>ROUND(I100*H100,2)</f>
        <v>0</v>
      </c>
      <c r="K100" s="221" t="s">
        <v>141</v>
      </c>
      <c r="L100" s="45"/>
      <c r="M100" s="226" t="s">
        <v>43</v>
      </c>
      <c r="N100" s="227" t="s">
        <v>54</v>
      </c>
      <c r="O100" s="85"/>
      <c r="P100" s="215">
        <f>O100*H100</f>
        <v>0</v>
      </c>
      <c r="Q100" s="215">
        <v>0</v>
      </c>
      <c r="R100" s="215">
        <f>Q100*H100</f>
        <v>0</v>
      </c>
      <c r="S100" s="215">
        <v>0</v>
      </c>
      <c r="T100" s="216">
        <f>S100*H100</f>
        <v>0</v>
      </c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R100" s="217" t="s">
        <v>142</v>
      </c>
      <c r="AT100" s="217" t="s">
        <v>144</v>
      </c>
      <c r="AU100" s="217" t="s">
        <v>92</v>
      </c>
      <c r="AY100" s="17" t="s">
        <v>134</v>
      </c>
      <c r="BE100" s="218">
        <f>IF(N100="základní",J100,0)</f>
        <v>0</v>
      </c>
      <c r="BF100" s="218">
        <f>IF(N100="snížená",J100,0)</f>
        <v>0</v>
      </c>
      <c r="BG100" s="218">
        <f>IF(N100="zákl. přenesená",J100,0)</f>
        <v>0</v>
      </c>
      <c r="BH100" s="218">
        <f>IF(N100="sníž. přenesená",J100,0)</f>
        <v>0</v>
      </c>
      <c r="BI100" s="218">
        <f>IF(N100="nulová",J100,0)</f>
        <v>0</v>
      </c>
      <c r="BJ100" s="17" t="s">
        <v>23</v>
      </c>
      <c r="BK100" s="218">
        <f>ROUND(I100*H100,2)</f>
        <v>0</v>
      </c>
      <c r="BL100" s="17" t="s">
        <v>142</v>
      </c>
      <c r="BM100" s="217" t="s">
        <v>409</v>
      </c>
    </row>
    <row r="101" s="2" customFormat="1">
      <c r="A101" s="39"/>
      <c r="B101" s="40"/>
      <c r="C101" s="205" t="s">
        <v>8</v>
      </c>
      <c r="D101" s="205" t="s">
        <v>137</v>
      </c>
      <c r="E101" s="206" t="s">
        <v>195</v>
      </c>
      <c r="F101" s="207" t="s">
        <v>196</v>
      </c>
      <c r="G101" s="208" t="s">
        <v>159</v>
      </c>
      <c r="H101" s="209">
        <v>13</v>
      </c>
      <c r="I101" s="210"/>
      <c r="J101" s="211">
        <f>ROUND(I101*H101,2)</f>
        <v>0</v>
      </c>
      <c r="K101" s="207" t="s">
        <v>141</v>
      </c>
      <c r="L101" s="212"/>
      <c r="M101" s="213" t="s">
        <v>43</v>
      </c>
      <c r="N101" s="214" t="s">
        <v>54</v>
      </c>
      <c r="O101" s="85"/>
      <c r="P101" s="215">
        <f>O101*H101</f>
        <v>0</v>
      </c>
      <c r="Q101" s="215">
        <v>0</v>
      </c>
      <c r="R101" s="215">
        <f>Q101*H101</f>
        <v>0</v>
      </c>
      <c r="S101" s="215">
        <v>0</v>
      </c>
      <c r="T101" s="216">
        <f>S101*H101</f>
        <v>0</v>
      </c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R101" s="217" t="s">
        <v>154</v>
      </c>
      <c r="AT101" s="217" t="s">
        <v>137</v>
      </c>
      <c r="AU101" s="217" t="s">
        <v>92</v>
      </c>
      <c r="AY101" s="17" t="s">
        <v>134</v>
      </c>
      <c r="BE101" s="218">
        <f>IF(N101="základní",J101,0)</f>
        <v>0</v>
      </c>
      <c r="BF101" s="218">
        <f>IF(N101="snížená",J101,0)</f>
        <v>0</v>
      </c>
      <c r="BG101" s="218">
        <f>IF(N101="zákl. přenesená",J101,0)</f>
        <v>0</v>
      </c>
      <c r="BH101" s="218">
        <f>IF(N101="sníž. přenesená",J101,0)</f>
        <v>0</v>
      </c>
      <c r="BI101" s="218">
        <f>IF(N101="nulová",J101,0)</f>
        <v>0</v>
      </c>
      <c r="BJ101" s="17" t="s">
        <v>23</v>
      </c>
      <c r="BK101" s="218">
        <f>ROUND(I101*H101,2)</f>
        <v>0</v>
      </c>
      <c r="BL101" s="17" t="s">
        <v>154</v>
      </c>
      <c r="BM101" s="217" t="s">
        <v>410</v>
      </c>
    </row>
    <row r="102" s="2" customFormat="1">
      <c r="A102" s="39"/>
      <c r="B102" s="40"/>
      <c r="C102" s="219" t="s">
        <v>201</v>
      </c>
      <c r="D102" s="219" t="s">
        <v>144</v>
      </c>
      <c r="E102" s="220" t="s">
        <v>198</v>
      </c>
      <c r="F102" s="221" t="s">
        <v>199</v>
      </c>
      <c r="G102" s="222" t="s">
        <v>159</v>
      </c>
      <c r="H102" s="223">
        <v>13</v>
      </c>
      <c r="I102" s="224"/>
      <c r="J102" s="225">
        <f>ROUND(I102*H102,2)</f>
        <v>0</v>
      </c>
      <c r="K102" s="221" t="s">
        <v>141</v>
      </c>
      <c r="L102" s="45"/>
      <c r="M102" s="226" t="s">
        <v>43</v>
      </c>
      <c r="N102" s="227" t="s">
        <v>54</v>
      </c>
      <c r="O102" s="85"/>
      <c r="P102" s="215">
        <f>O102*H102</f>
        <v>0</v>
      </c>
      <c r="Q102" s="215">
        <v>0</v>
      </c>
      <c r="R102" s="215">
        <f>Q102*H102</f>
        <v>0</v>
      </c>
      <c r="S102" s="215">
        <v>0</v>
      </c>
      <c r="T102" s="216">
        <f>S102*H102</f>
        <v>0</v>
      </c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R102" s="217" t="s">
        <v>142</v>
      </c>
      <c r="AT102" s="217" t="s">
        <v>144</v>
      </c>
      <c r="AU102" s="217" t="s">
        <v>92</v>
      </c>
      <c r="AY102" s="17" t="s">
        <v>134</v>
      </c>
      <c r="BE102" s="218">
        <f>IF(N102="základní",J102,0)</f>
        <v>0</v>
      </c>
      <c r="BF102" s="218">
        <f>IF(N102="snížená",J102,0)</f>
        <v>0</v>
      </c>
      <c r="BG102" s="218">
        <f>IF(N102="zákl. přenesená",J102,0)</f>
        <v>0</v>
      </c>
      <c r="BH102" s="218">
        <f>IF(N102="sníž. přenesená",J102,0)</f>
        <v>0</v>
      </c>
      <c r="BI102" s="218">
        <f>IF(N102="nulová",J102,0)</f>
        <v>0</v>
      </c>
      <c r="BJ102" s="17" t="s">
        <v>23</v>
      </c>
      <c r="BK102" s="218">
        <f>ROUND(I102*H102,2)</f>
        <v>0</v>
      </c>
      <c r="BL102" s="17" t="s">
        <v>142</v>
      </c>
      <c r="BM102" s="217" t="s">
        <v>411</v>
      </c>
    </row>
    <row r="103" s="2" customFormat="1" ht="21.75" customHeight="1">
      <c r="A103" s="39"/>
      <c r="B103" s="40"/>
      <c r="C103" s="205" t="s">
        <v>205</v>
      </c>
      <c r="D103" s="205" t="s">
        <v>137</v>
      </c>
      <c r="E103" s="206" t="s">
        <v>202</v>
      </c>
      <c r="F103" s="207" t="s">
        <v>203</v>
      </c>
      <c r="G103" s="208" t="s">
        <v>159</v>
      </c>
      <c r="H103" s="209">
        <v>13</v>
      </c>
      <c r="I103" s="210"/>
      <c r="J103" s="211">
        <f>ROUND(I103*H103,2)</f>
        <v>0</v>
      </c>
      <c r="K103" s="207" t="s">
        <v>141</v>
      </c>
      <c r="L103" s="212"/>
      <c r="M103" s="213" t="s">
        <v>43</v>
      </c>
      <c r="N103" s="214" t="s">
        <v>54</v>
      </c>
      <c r="O103" s="85"/>
      <c r="P103" s="215">
        <f>O103*H103</f>
        <v>0</v>
      </c>
      <c r="Q103" s="215">
        <v>0</v>
      </c>
      <c r="R103" s="215">
        <f>Q103*H103</f>
        <v>0</v>
      </c>
      <c r="S103" s="215">
        <v>0</v>
      </c>
      <c r="T103" s="216">
        <f>S103*H103</f>
        <v>0</v>
      </c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R103" s="217" t="s">
        <v>154</v>
      </c>
      <c r="AT103" s="217" t="s">
        <v>137</v>
      </c>
      <c r="AU103" s="217" t="s">
        <v>92</v>
      </c>
      <c r="AY103" s="17" t="s">
        <v>134</v>
      </c>
      <c r="BE103" s="218">
        <f>IF(N103="základní",J103,0)</f>
        <v>0</v>
      </c>
      <c r="BF103" s="218">
        <f>IF(N103="snížená",J103,0)</f>
        <v>0</v>
      </c>
      <c r="BG103" s="218">
        <f>IF(N103="zákl. přenesená",J103,0)</f>
        <v>0</v>
      </c>
      <c r="BH103" s="218">
        <f>IF(N103="sníž. přenesená",J103,0)</f>
        <v>0</v>
      </c>
      <c r="BI103" s="218">
        <f>IF(N103="nulová",J103,0)</f>
        <v>0</v>
      </c>
      <c r="BJ103" s="17" t="s">
        <v>23</v>
      </c>
      <c r="BK103" s="218">
        <f>ROUND(I103*H103,2)</f>
        <v>0</v>
      </c>
      <c r="BL103" s="17" t="s">
        <v>154</v>
      </c>
      <c r="BM103" s="217" t="s">
        <v>412</v>
      </c>
    </row>
    <row r="104" s="2" customFormat="1">
      <c r="A104" s="39"/>
      <c r="B104" s="40"/>
      <c r="C104" s="219" t="s">
        <v>209</v>
      </c>
      <c r="D104" s="219" t="s">
        <v>144</v>
      </c>
      <c r="E104" s="220" t="s">
        <v>206</v>
      </c>
      <c r="F104" s="221" t="s">
        <v>207</v>
      </c>
      <c r="G104" s="222" t="s">
        <v>159</v>
      </c>
      <c r="H104" s="223">
        <v>13</v>
      </c>
      <c r="I104" s="224"/>
      <c r="J104" s="225">
        <f>ROUND(I104*H104,2)</f>
        <v>0</v>
      </c>
      <c r="K104" s="221" t="s">
        <v>141</v>
      </c>
      <c r="L104" s="45"/>
      <c r="M104" s="226" t="s">
        <v>43</v>
      </c>
      <c r="N104" s="227" t="s">
        <v>54</v>
      </c>
      <c r="O104" s="85"/>
      <c r="P104" s="215">
        <f>O104*H104</f>
        <v>0</v>
      </c>
      <c r="Q104" s="215">
        <v>0</v>
      </c>
      <c r="R104" s="215">
        <f>Q104*H104</f>
        <v>0</v>
      </c>
      <c r="S104" s="215">
        <v>0</v>
      </c>
      <c r="T104" s="216">
        <f>S104*H104</f>
        <v>0</v>
      </c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R104" s="217" t="s">
        <v>142</v>
      </c>
      <c r="AT104" s="217" t="s">
        <v>144</v>
      </c>
      <c r="AU104" s="217" t="s">
        <v>92</v>
      </c>
      <c r="AY104" s="17" t="s">
        <v>134</v>
      </c>
      <c r="BE104" s="218">
        <f>IF(N104="základní",J104,0)</f>
        <v>0</v>
      </c>
      <c r="BF104" s="218">
        <f>IF(N104="snížená",J104,0)</f>
        <v>0</v>
      </c>
      <c r="BG104" s="218">
        <f>IF(N104="zákl. přenesená",J104,0)</f>
        <v>0</v>
      </c>
      <c r="BH104" s="218">
        <f>IF(N104="sníž. přenesená",J104,0)</f>
        <v>0</v>
      </c>
      <c r="BI104" s="218">
        <f>IF(N104="nulová",J104,0)</f>
        <v>0</v>
      </c>
      <c r="BJ104" s="17" t="s">
        <v>23</v>
      </c>
      <c r="BK104" s="218">
        <f>ROUND(I104*H104,2)</f>
        <v>0</v>
      </c>
      <c r="BL104" s="17" t="s">
        <v>142</v>
      </c>
      <c r="BM104" s="217" t="s">
        <v>413</v>
      </c>
    </row>
    <row r="105" s="2" customFormat="1">
      <c r="A105" s="39"/>
      <c r="B105" s="40"/>
      <c r="C105" s="205" t="s">
        <v>215</v>
      </c>
      <c r="D105" s="205" t="s">
        <v>137</v>
      </c>
      <c r="E105" s="206" t="s">
        <v>414</v>
      </c>
      <c r="F105" s="207" t="s">
        <v>415</v>
      </c>
      <c r="G105" s="208" t="s">
        <v>159</v>
      </c>
      <c r="H105" s="209">
        <v>13</v>
      </c>
      <c r="I105" s="210"/>
      <c r="J105" s="211">
        <f>ROUND(I105*H105,2)</f>
        <v>0</v>
      </c>
      <c r="K105" s="207" t="s">
        <v>141</v>
      </c>
      <c r="L105" s="212"/>
      <c r="M105" s="213" t="s">
        <v>43</v>
      </c>
      <c r="N105" s="214" t="s">
        <v>54</v>
      </c>
      <c r="O105" s="85"/>
      <c r="P105" s="215">
        <f>O105*H105</f>
        <v>0</v>
      </c>
      <c r="Q105" s="215">
        <v>0</v>
      </c>
      <c r="R105" s="215">
        <f>Q105*H105</f>
        <v>0</v>
      </c>
      <c r="S105" s="215">
        <v>0</v>
      </c>
      <c r="T105" s="216">
        <f>S105*H105</f>
        <v>0</v>
      </c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R105" s="217" t="s">
        <v>154</v>
      </c>
      <c r="AT105" s="217" t="s">
        <v>137</v>
      </c>
      <c r="AU105" s="217" t="s">
        <v>92</v>
      </c>
      <c r="AY105" s="17" t="s">
        <v>134</v>
      </c>
      <c r="BE105" s="218">
        <f>IF(N105="základní",J105,0)</f>
        <v>0</v>
      </c>
      <c r="BF105" s="218">
        <f>IF(N105="snížená",J105,0)</f>
        <v>0</v>
      </c>
      <c r="BG105" s="218">
        <f>IF(N105="zákl. přenesená",J105,0)</f>
        <v>0</v>
      </c>
      <c r="BH105" s="218">
        <f>IF(N105="sníž. přenesená",J105,0)</f>
        <v>0</v>
      </c>
      <c r="BI105" s="218">
        <f>IF(N105="nulová",J105,0)</f>
        <v>0</v>
      </c>
      <c r="BJ105" s="17" t="s">
        <v>23</v>
      </c>
      <c r="BK105" s="218">
        <f>ROUND(I105*H105,2)</f>
        <v>0</v>
      </c>
      <c r="BL105" s="17" t="s">
        <v>154</v>
      </c>
      <c r="BM105" s="217" t="s">
        <v>416</v>
      </c>
    </row>
    <row r="106" s="2" customFormat="1">
      <c r="A106" s="39"/>
      <c r="B106" s="40"/>
      <c r="C106" s="41"/>
      <c r="D106" s="228" t="s">
        <v>213</v>
      </c>
      <c r="E106" s="41"/>
      <c r="F106" s="229" t="s">
        <v>417</v>
      </c>
      <c r="G106" s="41"/>
      <c r="H106" s="41"/>
      <c r="I106" s="230"/>
      <c r="J106" s="41"/>
      <c r="K106" s="41"/>
      <c r="L106" s="45"/>
      <c r="M106" s="231"/>
      <c r="N106" s="232"/>
      <c r="O106" s="85"/>
      <c r="P106" s="85"/>
      <c r="Q106" s="85"/>
      <c r="R106" s="85"/>
      <c r="S106" s="85"/>
      <c r="T106" s="86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T106" s="17" t="s">
        <v>213</v>
      </c>
      <c r="AU106" s="17" t="s">
        <v>92</v>
      </c>
    </row>
    <row r="107" s="2" customFormat="1">
      <c r="A107" s="39"/>
      <c r="B107" s="40"/>
      <c r="C107" s="219" t="s">
        <v>219</v>
      </c>
      <c r="D107" s="219" t="s">
        <v>144</v>
      </c>
      <c r="E107" s="220" t="s">
        <v>216</v>
      </c>
      <c r="F107" s="221" t="s">
        <v>217</v>
      </c>
      <c r="G107" s="222" t="s">
        <v>159</v>
      </c>
      <c r="H107" s="223">
        <v>13</v>
      </c>
      <c r="I107" s="224"/>
      <c r="J107" s="225">
        <f>ROUND(I107*H107,2)</f>
        <v>0</v>
      </c>
      <c r="K107" s="221" t="s">
        <v>141</v>
      </c>
      <c r="L107" s="45"/>
      <c r="M107" s="226" t="s">
        <v>43</v>
      </c>
      <c r="N107" s="227" t="s">
        <v>54</v>
      </c>
      <c r="O107" s="85"/>
      <c r="P107" s="215">
        <f>O107*H107</f>
        <v>0</v>
      </c>
      <c r="Q107" s="215">
        <v>0</v>
      </c>
      <c r="R107" s="215">
        <f>Q107*H107</f>
        <v>0</v>
      </c>
      <c r="S107" s="215">
        <v>0</v>
      </c>
      <c r="T107" s="216">
        <f>S107*H107</f>
        <v>0</v>
      </c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R107" s="217" t="s">
        <v>142</v>
      </c>
      <c r="AT107" s="217" t="s">
        <v>144</v>
      </c>
      <c r="AU107" s="217" t="s">
        <v>92</v>
      </c>
      <c r="AY107" s="17" t="s">
        <v>134</v>
      </c>
      <c r="BE107" s="218">
        <f>IF(N107="základní",J107,0)</f>
        <v>0</v>
      </c>
      <c r="BF107" s="218">
        <f>IF(N107="snížená",J107,0)</f>
        <v>0</v>
      </c>
      <c r="BG107" s="218">
        <f>IF(N107="zákl. přenesená",J107,0)</f>
        <v>0</v>
      </c>
      <c r="BH107" s="218">
        <f>IF(N107="sníž. přenesená",J107,0)</f>
        <v>0</v>
      </c>
      <c r="BI107" s="218">
        <f>IF(N107="nulová",J107,0)</f>
        <v>0</v>
      </c>
      <c r="BJ107" s="17" t="s">
        <v>23</v>
      </c>
      <c r="BK107" s="218">
        <f>ROUND(I107*H107,2)</f>
        <v>0</v>
      </c>
      <c r="BL107" s="17" t="s">
        <v>142</v>
      </c>
      <c r="BM107" s="217" t="s">
        <v>418</v>
      </c>
    </row>
    <row r="108" s="2" customFormat="1" ht="21.75" customHeight="1">
      <c r="A108" s="39"/>
      <c r="B108" s="40"/>
      <c r="C108" s="205" t="s">
        <v>7</v>
      </c>
      <c r="D108" s="205" t="s">
        <v>137</v>
      </c>
      <c r="E108" s="206" t="s">
        <v>220</v>
      </c>
      <c r="F108" s="207" t="s">
        <v>221</v>
      </c>
      <c r="G108" s="208" t="s">
        <v>140</v>
      </c>
      <c r="H108" s="209">
        <v>210</v>
      </c>
      <c r="I108" s="210"/>
      <c r="J108" s="211">
        <f>ROUND(I108*H108,2)</f>
        <v>0</v>
      </c>
      <c r="K108" s="207" t="s">
        <v>141</v>
      </c>
      <c r="L108" s="212"/>
      <c r="M108" s="213" t="s">
        <v>43</v>
      </c>
      <c r="N108" s="214" t="s">
        <v>54</v>
      </c>
      <c r="O108" s="85"/>
      <c r="P108" s="215">
        <f>O108*H108</f>
        <v>0</v>
      </c>
      <c r="Q108" s="215">
        <v>0</v>
      </c>
      <c r="R108" s="215">
        <f>Q108*H108</f>
        <v>0</v>
      </c>
      <c r="S108" s="215">
        <v>0</v>
      </c>
      <c r="T108" s="216">
        <f>S108*H108</f>
        <v>0</v>
      </c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R108" s="217" t="s">
        <v>142</v>
      </c>
      <c r="AT108" s="217" t="s">
        <v>137</v>
      </c>
      <c r="AU108" s="217" t="s">
        <v>92</v>
      </c>
      <c r="AY108" s="17" t="s">
        <v>134</v>
      </c>
      <c r="BE108" s="218">
        <f>IF(N108="základní",J108,0)</f>
        <v>0</v>
      </c>
      <c r="BF108" s="218">
        <f>IF(N108="snížená",J108,0)</f>
        <v>0</v>
      </c>
      <c r="BG108" s="218">
        <f>IF(N108="zákl. přenesená",J108,0)</f>
        <v>0</v>
      </c>
      <c r="BH108" s="218">
        <f>IF(N108="sníž. přenesená",J108,0)</f>
        <v>0</v>
      </c>
      <c r="BI108" s="218">
        <f>IF(N108="nulová",J108,0)</f>
        <v>0</v>
      </c>
      <c r="BJ108" s="17" t="s">
        <v>23</v>
      </c>
      <c r="BK108" s="218">
        <f>ROUND(I108*H108,2)</f>
        <v>0</v>
      </c>
      <c r="BL108" s="17" t="s">
        <v>142</v>
      </c>
      <c r="BM108" s="217" t="s">
        <v>419</v>
      </c>
    </row>
    <row r="109" s="2" customFormat="1">
      <c r="A109" s="39"/>
      <c r="B109" s="40"/>
      <c r="C109" s="205" t="s">
        <v>226</v>
      </c>
      <c r="D109" s="205" t="s">
        <v>137</v>
      </c>
      <c r="E109" s="206" t="s">
        <v>223</v>
      </c>
      <c r="F109" s="207" t="s">
        <v>224</v>
      </c>
      <c r="G109" s="208" t="s">
        <v>159</v>
      </c>
      <c r="H109" s="209">
        <v>14</v>
      </c>
      <c r="I109" s="210"/>
      <c r="J109" s="211">
        <f>ROUND(I109*H109,2)</f>
        <v>0</v>
      </c>
      <c r="K109" s="207" t="s">
        <v>141</v>
      </c>
      <c r="L109" s="212"/>
      <c r="M109" s="213" t="s">
        <v>43</v>
      </c>
      <c r="N109" s="214" t="s">
        <v>54</v>
      </c>
      <c r="O109" s="85"/>
      <c r="P109" s="215">
        <f>O109*H109</f>
        <v>0</v>
      </c>
      <c r="Q109" s="215">
        <v>0</v>
      </c>
      <c r="R109" s="215">
        <f>Q109*H109</f>
        <v>0</v>
      </c>
      <c r="S109" s="215">
        <v>0</v>
      </c>
      <c r="T109" s="216">
        <f>S109*H109</f>
        <v>0</v>
      </c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R109" s="217" t="s">
        <v>154</v>
      </c>
      <c r="AT109" s="217" t="s">
        <v>137</v>
      </c>
      <c r="AU109" s="217" t="s">
        <v>92</v>
      </c>
      <c r="AY109" s="17" t="s">
        <v>134</v>
      </c>
      <c r="BE109" s="218">
        <f>IF(N109="základní",J109,0)</f>
        <v>0</v>
      </c>
      <c r="BF109" s="218">
        <f>IF(N109="snížená",J109,0)</f>
        <v>0</v>
      </c>
      <c r="BG109" s="218">
        <f>IF(N109="zákl. přenesená",J109,0)</f>
        <v>0</v>
      </c>
      <c r="BH109" s="218">
        <f>IF(N109="sníž. přenesená",J109,0)</f>
        <v>0</v>
      </c>
      <c r="BI109" s="218">
        <f>IF(N109="nulová",J109,0)</f>
        <v>0</v>
      </c>
      <c r="BJ109" s="17" t="s">
        <v>23</v>
      </c>
      <c r="BK109" s="218">
        <f>ROUND(I109*H109,2)</f>
        <v>0</v>
      </c>
      <c r="BL109" s="17" t="s">
        <v>154</v>
      </c>
      <c r="BM109" s="217" t="s">
        <v>420</v>
      </c>
    </row>
    <row r="110" s="2" customFormat="1">
      <c r="A110" s="39"/>
      <c r="B110" s="40"/>
      <c r="C110" s="219" t="s">
        <v>230</v>
      </c>
      <c r="D110" s="219" t="s">
        <v>144</v>
      </c>
      <c r="E110" s="220" t="s">
        <v>227</v>
      </c>
      <c r="F110" s="221" t="s">
        <v>228</v>
      </c>
      <c r="G110" s="222" t="s">
        <v>159</v>
      </c>
      <c r="H110" s="223">
        <v>16</v>
      </c>
      <c r="I110" s="224"/>
      <c r="J110" s="225">
        <f>ROUND(I110*H110,2)</f>
        <v>0</v>
      </c>
      <c r="K110" s="221" t="s">
        <v>141</v>
      </c>
      <c r="L110" s="45"/>
      <c r="M110" s="226" t="s">
        <v>43</v>
      </c>
      <c r="N110" s="227" t="s">
        <v>54</v>
      </c>
      <c r="O110" s="85"/>
      <c r="P110" s="215">
        <f>O110*H110</f>
        <v>0</v>
      </c>
      <c r="Q110" s="215">
        <v>0</v>
      </c>
      <c r="R110" s="215">
        <f>Q110*H110</f>
        <v>0</v>
      </c>
      <c r="S110" s="215">
        <v>0</v>
      </c>
      <c r="T110" s="216">
        <f>S110*H110</f>
        <v>0</v>
      </c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R110" s="217" t="s">
        <v>142</v>
      </c>
      <c r="AT110" s="217" t="s">
        <v>144</v>
      </c>
      <c r="AU110" s="217" t="s">
        <v>92</v>
      </c>
      <c r="AY110" s="17" t="s">
        <v>134</v>
      </c>
      <c r="BE110" s="218">
        <f>IF(N110="základní",J110,0)</f>
        <v>0</v>
      </c>
      <c r="BF110" s="218">
        <f>IF(N110="snížená",J110,0)</f>
        <v>0</v>
      </c>
      <c r="BG110" s="218">
        <f>IF(N110="zákl. přenesená",J110,0)</f>
        <v>0</v>
      </c>
      <c r="BH110" s="218">
        <f>IF(N110="sníž. přenesená",J110,0)</f>
        <v>0</v>
      </c>
      <c r="BI110" s="218">
        <f>IF(N110="nulová",J110,0)</f>
        <v>0</v>
      </c>
      <c r="BJ110" s="17" t="s">
        <v>23</v>
      </c>
      <c r="BK110" s="218">
        <f>ROUND(I110*H110,2)</f>
        <v>0</v>
      </c>
      <c r="BL110" s="17" t="s">
        <v>142</v>
      </c>
      <c r="BM110" s="217" t="s">
        <v>421</v>
      </c>
    </row>
    <row r="111" s="2" customFormat="1">
      <c r="A111" s="39"/>
      <c r="B111" s="40"/>
      <c r="C111" s="219" t="s">
        <v>234</v>
      </c>
      <c r="D111" s="219" t="s">
        <v>144</v>
      </c>
      <c r="E111" s="220" t="s">
        <v>239</v>
      </c>
      <c r="F111" s="221" t="s">
        <v>240</v>
      </c>
      <c r="G111" s="222" t="s">
        <v>241</v>
      </c>
      <c r="H111" s="223">
        <v>10.4</v>
      </c>
      <c r="I111" s="224"/>
      <c r="J111" s="225">
        <f>ROUND(I111*H111,2)</f>
        <v>0</v>
      </c>
      <c r="K111" s="221" t="s">
        <v>141</v>
      </c>
      <c r="L111" s="45"/>
      <c r="M111" s="226" t="s">
        <v>43</v>
      </c>
      <c r="N111" s="227" t="s">
        <v>54</v>
      </c>
      <c r="O111" s="85"/>
      <c r="P111" s="215">
        <f>O111*H111</f>
        <v>0</v>
      </c>
      <c r="Q111" s="215">
        <v>0</v>
      </c>
      <c r="R111" s="215">
        <f>Q111*H111</f>
        <v>0</v>
      </c>
      <c r="S111" s="215">
        <v>0</v>
      </c>
      <c r="T111" s="216">
        <f>S111*H111</f>
        <v>0</v>
      </c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R111" s="217" t="s">
        <v>142</v>
      </c>
      <c r="AT111" s="217" t="s">
        <v>144</v>
      </c>
      <c r="AU111" s="217" t="s">
        <v>92</v>
      </c>
      <c r="AY111" s="17" t="s">
        <v>134</v>
      </c>
      <c r="BE111" s="218">
        <f>IF(N111="základní",J111,0)</f>
        <v>0</v>
      </c>
      <c r="BF111" s="218">
        <f>IF(N111="snížená",J111,0)</f>
        <v>0</v>
      </c>
      <c r="BG111" s="218">
        <f>IF(N111="zákl. přenesená",J111,0)</f>
        <v>0</v>
      </c>
      <c r="BH111" s="218">
        <f>IF(N111="sníž. přenesená",J111,0)</f>
        <v>0</v>
      </c>
      <c r="BI111" s="218">
        <f>IF(N111="nulová",J111,0)</f>
        <v>0</v>
      </c>
      <c r="BJ111" s="17" t="s">
        <v>23</v>
      </c>
      <c r="BK111" s="218">
        <f>ROUND(I111*H111,2)</f>
        <v>0</v>
      </c>
      <c r="BL111" s="17" t="s">
        <v>142</v>
      </c>
      <c r="BM111" s="217" t="s">
        <v>422</v>
      </c>
    </row>
    <row r="112" s="2" customFormat="1">
      <c r="A112" s="39"/>
      <c r="B112" s="40"/>
      <c r="C112" s="41"/>
      <c r="D112" s="228" t="s">
        <v>213</v>
      </c>
      <c r="E112" s="41"/>
      <c r="F112" s="229" t="s">
        <v>243</v>
      </c>
      <c r="G112" s="41"/>
      <c r="H112" s="41"/>
      <c r="I112" s="230"/>
      <c r="J112" s="41"/>
      <c r="K112" s="41"/>
      <c r="L112" s="45"/>
      <c r="M112" s="231"/>
      <c r="N112" s="232"/>
      <c r="O112" s="85"/>
      <c r="P112" s="85"/>
      <c r="Q112" s="85"/>
      <c r="R112" s="85"/>
      <c r="S112" s="85"/>
      <c r="T112" s="86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T112" s="17" t="s">
        <v>213</v>
      </c>
      <c r="AU112" s="17" t="s">
        <v>92</v>
      </c>
    </row>
    <row r="113" s="13" customFormat="1">
      <c r="A113" s="13"/>
      <c r="B113" s="233"/>
      <c r="C113" s="234"/>
      <c r="D113" s="228" t="s">
        <v>244</v>
      </c>
      <c r="E113" s="235" t="s">
        <v>43</v>
      </c>
      <c r="F113" s="236" t="s">
        <v>423</v>
      </c>
      <c r="G113" s="234"/>
      <c r="H113" s="237">
        <v>10.4</v>
      </c>
      <c r="I113" s="238"/>
      <c r="J113" s="234"/>
      <c r="K113" s="234"/>
      <c r="L113" s="239"/>
      <c r="M113" s="240"/>
      <c r="N113" s="241"/>
      <c r="O113" s="241"/>
      <c r="P113" s="241"/>
      <c r="Q113" s="241"/>
      <c r="R113" s="241"/>
      <c r="S113" s="241"/>
      <c r="T113" s="242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43" t="s">
        <v>244</v>
      </c>
      <c r="AU113" s="243" t="s">
        <v>92</v>
      </c>
      <c r="AV113" s="13" t="s">
        <v>92</v>
      </c>
      <c r="AW113" s="13" t="s">
        <v>45</v>
      </c>
      <c r="AX113" s="13" t="s">
        <v>83</v>
      </c>
      <c r="AY113" s="243" t="s">
        <v>134</v>
      </c>
    </row>
    <row r="114" s="14" customFormat="1">
      <c r="A114" s="14"/>
      <c r="B114" s="244"/>
      <c r="C114" s="245"/>
      <c r="D114" s="228" t="s">
        <v>244</v>
      </c>
      <c r="E114" s="246" t="s">
        <v>43</v>
      </c>
      <c r="F114" s="247" t="s">
        <v>246</v>
      </c>
      <c r="G114" s="245"/>
      <c r="H114" s="248">
        <v>10.4</v>
      </c>
      <c r="I114" s="249"/>
      <c r="J114" s="245"/>
      <c r="K114" s="245"/>
      <c r="L114" s="250"/>
      <c r="M114" s="251"/>
      <c r="N114" s="252"/>
      <c r="O114" s="252"/>
      <c r="P114" s="252"/>
      <c r="Q114" s="252"/>
      <c r="R114" s="252"/>
      <c r="S114" s="252"/>
      <c r="T114" s="253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T114" s="254" t="s">
        <v>244</v>
      </c>
      <c r="AU114" s="254" t="s">
        <v>92</v>
      </c>
      <c r="AV114" s="14" t="s">
        <v>133</v>
      </c>
      <c r="AW114" s="14" t="s">
        <v>45</v>
      </c>
      <c r="AX114" s="14" t="s">
        <v>23</v>
      </c>
      <c r="AY114" s="254" t="s">
        <v>134</v>
      </c>
    </row>
    <row r="115" s="2" customFormat="1" ht="16.5" customHeight="1">
      <c r="A115" s="39"/>
      <c r="B115" s="40"/>
      <c r="C115" s="205" t="s">
        <v>238</v>
      </c>
      <c r="D115" s="205" t="s">
        <v>137</v>
      </c>
      <c r="E115" s="206" t="s">
        <v>248</v>
      </c>
      <c r="F115" s="207" t="s">
        <v>249</v>
      </c>
      <c r="G115" s="208" t="s">
        <v>241</v>
      </c>
      <c r="H115" s="209">
        <v>10.4</v>
      </c>
      <c r="I115" s="210"/>
      <c r="J115" s="211">
        <f>ROUND(I115*H115,2)</f>
        <v>0</v>
      </c>
      <c r="K115" s="207" t="s">
        <v>141</v>
      </c>
      <c r="L115" s="212"/>
      <c r="M115" s="213" t="s">
        <v>43</v>
      </c>
      <c r="N115" s="214" t="s">
        <v>54</v>
      </c>
      <c r="O115" s="85"/>
      <c r="P115" s="215">
        <f>O115*H115</f>
        <v>0</v>
      </c>
      <c r="Q115" s="215">
        <v>0</v>
      </c>
      <c r="R115" s="215">
        <f>Q115*H115</f>
        <v>0</v>
      </c>
      <c r="S115" s="215">
        <v>0</v>
      </c>
      <c r="T115" s="216">
        <f>S115*H115</f>
        <v>0</v>
      </c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R115" s="217" t="s">
        <v>154</v>
      </c>
      <c r="AT115" s="217" t="s">
        <v>137</v>
      </c>
      <c r="AU115" s="217" t="s">
        <v>92</v>
      </c>
      <c r="AY115" s="17" t="s">
        <v>134</v>
      </c>
      <c r="BE115" s="218">
        <f>IF(N115="základní",J115,0)</f>
        <v>0</v>
      </c>
      <c r="BF115" s="218">
        <f>IF(N115="snížená",J115,0)</f>
        <v>0</v>
      </c>
      <c r="BG115" s="218">
        <f>IF(N115="zákl. přenesená",J115,0)</f>
        <v>0</v>
      </c>
      <c r="BH115" s="218">
        <f>IF(N115="sníž. přenesená",J115,0)</f>
        <v>0</v>
      </c>
      <c r="BI115" s="218">
        <f>IF(N115="nulová",J115,0)</f>
        <v>0</v>
      </c>
      <c r="BJ115" s="17" t="s">
        <v>23</v>
      </c>
      <c r="BK115" s="218">
        <f>ROUND(I115*H115,2)</f>
        <v>0</v>
      </c>
      <c r="BL115" s="17" t="s">
        <v>154</v>
      </c>
      <c r="BM115" s="217" t="s">
        <v>424</v>
      </c>
    </row>
    <row r="116" s="2" customFormat="1">
      <c r="A116" s="39"/>
      <c r="B116" s="40"/>
      <c r="C116" s="41"/>
      <c r="D116" s="228" t="s">
        <v>213</v>
      </c>
      <c r="E116" s="41"/>
      <c r="F116" s="229" t="s">
        <v>243</v>
      </c>
      <c r="G116" s="41"/>
      <c r="H116" s="41"/>
      <c r="I116" s="230"/>
      <c r="J116" s="41"/>
      <c r="K116" s="41"/>
      <c r="L116" s="45"/>
      <c r="M116" s="231"/>
      <c r="N116" s="232"/>
      <c r="O116" s="85"/>
      <c r="P116" s="85"/>
      <c r="Q116" s="85"/>
      <c r="R116" s="85"/>
      <c r="S116" s="85"/>
      <c r="T116" s="86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T116" s="17" t="s">
        <v>213</v>
      </c>
      <c r="AU116" s="17" t="s">
        <v>92</v>
      </c>
    </row>
    <row r="117" s="2" customFormat="1" ht="55.5" customHeight="1">
      <c r="A117" s="39"/>
      <c r="B117" s="40"/>
      <c r="C117" s="219" t="s">
        <v>247</v>
      </c>
      <c r="D117" s="219" t="s">
        <v>144</v>
      </c>
      <c r="E117" s="220" t="s">
        <v>252</v>
      </c>
      <c r="F117" s="221" t="s">
        <v>253</v>
      </c>
      <c r="G117" s="222" t="s">
        <v>159</v>
      </c>
      <c r="H117" s="223">
        <v>1</v>
      </c>
      <c r="I117" s="224"/>
      <c r="J117" s="225">
        <f>ROUND(I117*H117,2)</f>
        <v>0</v>
      </c>
      <c r="K117" s="221" t="s">
        <v>141</v>
      </c>
      <c r="L117" s="45"/>
      <c r="M117" s="226" t="s">
        <v>43</v>
      </c>
      <c r="N117" s="227" t="s">
        <v>54</v>
      </c>
      <c r="O117" s="85"/>
      <c r="P117" s="215">
        <f>O117*H117</f>
        <v>0</v>
      </c>
      <c r="Q117" s="215">
        <v>0</v>
      </c>
      <c r="R117" s="215">
        <f>Q117*H117</f>
        <v>0</v>
      </c>
      <c r="S117" s="215">
        <v>0</v>
      </c>
      <c r="T117" s="216">
        <f>S117*H117</f>
        <v>0</v>
      </c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R117" s="217" t="s">
        <v>142</v>
      </c>
      <c r="AT117" s="217" t="s">
        <v>144</v>
      </c>
      <c r="AU117" s="217" t="s">
        <v>92</v>
      </c>
      <c r="AY117" s="17" t="s">
        <v>134</v>
      </c>
      <c r="BE117" s="218">
        <f>IF(N117="základní",J117,0)</f>
        <v>0</v>
      </c>
      <c r="BF117" s="218">
        <f>IF(N117="snížená",J117,0)</f>
        <v>0</v>
      </c>
      <c r="BG117" s="218">
        <f>IF(N117="zákl. přenesená",J117,0)</f>
        <v>0</v>
      </c>
      <c r="BH117" s="218">
        <f>IF(N117="sníž. přenesená",J117,0)</f>
        <v>0</v>
      </c>
      <c r="BI117" s="218">
        <f>IF(N117="nulová",J117,0)</f>
        <v>0</v>
      </c>
      <c r="BJ117" s="17" t="s">
        <v>23</v>
      </c>
      <c r="BK117" s="218">
        <f>ROUND(I117*H117,2)</f>
        <v>0</v>
      </c>
      <c r="BL117" s="17" t="s">
        <v>142</v>
      </c>
      <c r="BM117" s="217" t="s">
        <v>425</v>
      </c>
    </row>
    <row r="118" s="2" customFormat="1">
      <c r="A118" s="39"/>
      <c r="B118" s="40"/>
      <c r="C118" s="219" t="s">
        <v>251</v>
      </c>
      <c r="D118" s="219" t="s">
        <v>144</v>
      </c>
      <c r="E118" s="220" t="s">
        <v>260</v>
      </c>
      <c r="F118" s="221" t="s">
        <v>261</v>
      </c>
      <c r="G118" s="222" t="s">
        <v>159</v>
      </c>
      <c r="H118" s="223">
        <v>1</v>
      </c>
      <c r="I118" s="224"/>
      <c r="J118" s="225">
        <f>ROUND(I118*H118,2)</f>
        <v>0</v>
      </c>
      <c r="K118" s="221" t="s">
        <v>141</v>
      </c>
      <c r="L118" s="45"/>
      <c r="M118" s="226" t="s">
        <v>43</v>
      </c>
      <c r="N118" s="227" t="s">
        <v>54</v>
      </c>
      <c r="O118" s="85"/>
      <c r="P118" s="215">
        <f>O118*H118</f>
        <v>0</v>
      </c>
      <c r="Q118" s="215">
        <v>0</v>
      </c>
      <c r="R118" s="215">
        <f>Q118*H118</f>
        <v>0</v>
      </c>
      <c r="S118" s="215">
        <v>0</v>
      </c>
      <c r="T118" s="216">
        <f>S118*H118</f>
        <v>0</v>
      </c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R118" s="217" t="s">
        <v>142</v>
      </c>
      <c r="AT118" s="217" t="s">
        <v>144</v>
      </c>
      <c r="AU118" s="217" t="s">
        <v>92</v>
      </c>
      <c r="AY118" s="17" t="s">
        <v>134</v>
      </c>
      <c r="BE118" s="218">
        <f>IF(N118="základní",J118,0)</f>
        <v>0</v>
      </c>
      <c r="BF118" s="218">
        <f>IF(N118="snížená",J118,0)</f>
        <v>0</v>
      </c>
      <c r="BG118" s="218">
        <f>IF(N118="zákl. přenesená",J118,0)</f>
        <v>0</v>
      </c>
      <c r="BH118" s="218">
        <f>IF(N118="sníž. přenesená",J118,0)</f>
        <v>0</v>
      </c>
      <c r="BI118" s="218">
        <f>IF(N118="nulová",J118,0)</f>
        <v>0</v>
      </c>
      <c r="BJ118" s="17" t="s">
        <v>23</v>
      </c>
      <c r="BK118" s="218">
        <f>ROUND(I118*H118,2)</f>
        <v>0</v>
      </c>
      <c r="BL118" s="17" t="s">
        <v>142</v>
      </c>
      <c r="BM118" s="217" t="s">
        <v>426</v>
      </c>
    </row>
    <row r="119" s="2" customFormat="1">
      <c r="A119" s="39"/>
      <c r="B119" s="40"/>
      <c r="C119" s="219" t="s">
        <v>255</v>
      </c>
      <c r="D119" s="219" t="s">
        <v>144</v>
      </c>
      <c r="E119" s="220" t="s">
        <v>264</v>
      </c>
      <c r="F119" s="221" t="s">
        <v>265</v>
      </c>
      <c r="G119" s="222" t="s">
        <v>159</v>
      </c>
      <c r="H119" s="223">
        <v>1</v>
      </c>
      <c r="I119" s="224"/>
      <c r="J119" s="225">
        <f>ROUND(I119*H119,2)</f>
        <v>0</v>
      </c>
      <c r="K119" s="221" t="s">
        <v>141</v>
      </c>
      <c r="L119" s="45"/>
      <c r="M119" s="226" t="s">
        <v>43</v>
      </c>
      <c r="N119" s="227" t="s">
        <v>54</v>
      </c>
      <c r="O119" s="85"/>
      <c r="P119" s="215">
        <f>O119*H119</f>
        <v>0</v>
      </c>
      <c r="Q119" s="215">
        <v>0</v>
      </c>
      <c r="R119" s="215">
        <f>Q119*H119</f>
        <v>0</v>
      </c>
      <c r="S119" s="215">
        <v>0</v>
      </c>
      <c r="T119" s="216">
        <f>S119*H119</f>
        <v>0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R119" s="217" t="s">
        <v>142</v>
      </c>
      <c r="AT119" s="217" t="s">
        <v>144</v>
      </c>
      <c r="AU119" s="217" t="s">
        <v>92</v>
      </c>
      <c r="AY119" s="17" t="s">
        <v>134</v>
      </c>
      <c r="BE119" s="218">
        <f>IF(N119="základní",J119,0)</f>
        <v>0</v>
      </c>
      <c r="BF119" s="218">
        <f>IF(N119="snížená",J119,0)</f>
        <v>0</v>
      </c>
      <c r="BG119" s="218">
        <f>IF(N119="zákl. přenesená",J119,0)</f>
        <v>0</v>
      </c>
      <c r="BH119" s="218">
        <f>IF(N119="sníž. přenesená",J119,0)</f>
        <v>0</v>
      </c>
      <c r="BI119" s="218">
        <f>IF(N119="nulová",J119,0)</f>
        <v>0</v>
      </c>
      <c r="BJ119" s="17" t="s">
        <v>23</v>
      </c>
      <c r="BK119" s="218">
        <f>ROUND(I119*H119,2)</f>
        <v>0</v>
      </c>
      <c r="BL119" s="17" t="s">
        <v>142</v>
      </c>
      <c r="BM119" s="217" t="s">
        <v>427</v>
      </c>
    </row>
    <row r="120" s="2" customFormat="1">
      <c r="A120" s="39"/>
      <c r="B120" s="40"/>
      <c r="C120" s="219" t="s">
        <v>259</v>
      </c>
      <c r="D120" s="219" t="s">
        <v>144</v>
      </c>
      <c r="E120" s="220" t="s">
        <v>256</v>
      </c>
      <c r="F120" s="221" t="s">
        <v>257</v>
      </c>
      <c r="G120" s="222" t="s">
        <v>159</v>
      </c>
      <c r="H120" s="223">
        <v>1</v>
      </c>
      <c r="I120" s="224"/>
      <c r="J120" s="225">
        <f>ROUND(I120*H120,2)</f>
        <v>0</v>
      </c>
      <c r="K120" s="221" t="s">
        <v>141</v>
      </c>
      <c r="L120" s="45"/>
      <c r="M120" s="226" t="s">
        <v>43</v>
      </c>
      <c r="N120" s="227" t="s">
        <v>54</v>
      </c>
      <c r="O120" s="85"/>
      <c r="P120" s="215">
        <f>O120*H120</f>
        <v>0</v>
      </c>
      <c r="Q120" s="215">
        <v>0</v>
      </c>
      <c r="R120" s="215">
        <f>Q120*H120</f>
        <v>0</v>
      </c>
      <c r="S120" s="215">
        <v>0</v>
      </c>
      <c r="T120" s="216">
        <f>S120*H120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R120" s="217" t="s">
        <v>142</v>
      </c>
      <c r="AT120" s="217" t="s">
        <v>144</v>
      </c>
      <c r="AU120" s="217" t="s">
        <v>92</v>
      </c>
      <c r="AY120" s="17" t="s">
        <v>134</v>
      </c>
      <c r="BE120" s="218">
        <f>IF(N120="základní",J120,0)</f>
        <v>0</v>
      </c>
      <c r="BF120" s="218">
        <f>IF(N120="snížená",J120,0)</f>
        <v>0</v>
      </c>
      <c r="BG120" s="218">
        <f>IF(N120="zákl. přenesená",J120,0)</f>
        <v>0</v>
      </c>
      <c r="BH120" s="218">
        <f>IF(N120="sníž. přenesená",J120,0)</f>
        <v>0</v>
      </c>
      <c r="BI120" s="218">
        <f>IF(N120="nulová",J120,0)</f>
        <v>0</v>
      </c>
      <c r="BJ120" s="17" t="s">
        <v>23</v>
      </c>
      <c r="BK120" s="218">
        <f>ROUND(I120*H120,2)</f>
        <v>0</v>
      </c>
      <c r="BL120" s="17" t="s">
        <v>142</v>
      </c>
      <c r="BM120" s="217" t="s">
        <v>428</v>
      </c>
    </row>
    <row r="121" s="2" customFormat="1">
      <c r="A121" s="39"/>
      <c r="B121" s="40"/>
      <c r="C121" s="219" t="s">
        <v>263</v>
      </c>
      <c r="D121" s="219" t="s">
        <v>144</v>
      </c>
      <c r="E121" s="220" t="s">
        <v>268</v>
      </c>
      <c r="F121" s="221" t="s">
        <v>269</v>
      </c>
      <c r="G121" s="222" t="s">
        <v>270</v>
      </c>
      <c r="H121" s="223">
        <v>8</v>
      </c>
      <c r="I121" s="224"/>
      <c r="J121" s="225">
        <f>ROUND(I121*H121,2)</f>
        <v>0</v>
      </c>
      <c r="K121" s="221" t="s">
        <v>141</v>
      </c>
      <c r="L121" s="45"/>
      <c r="M121" s="226" t="s">
        <v>43</v>
      </c>
      <c r="N121" s="227" t="s">
        <v>54</v>
      </c>
      <c r="O121" s="85"/>
      <c r="P121" s="215">
        <f>O121*H121</f>
        <v>0</v>
      </c>
      <c r="Q121" s="215">
        <v>0</v>
      </c>
      <c r="R121" s="215">
        <f>Q121*H121</f>
        <v>0</v>
      </c>
      <c r="S121" s="215">
        <v>0</v>
      </c>
      <c r="T121" s="216">
        <f>S121*H121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R121" s="217" t="s">
        <v>142</v>
      </c>
      <c r="AT121" s="217" t="s">
        <v>144</v>
      </c>
      <c r="AU121" s="217" t="s">
        <v>92</v>
      </c>
      <c r="AY121" s="17" t="s">
        <v>134</v>
      </c>
      <c r="BE121" s="218">
        <f>IF(N121="základní",J121,0)</f>
        <v>0</v>
      </c>
      <c r="BF121" s="218">
        <f>IF(N121="snížená",J121,0)</f>
        <v>0</v>
      </c>
      <c r="BG121" s="218">
        <f>IF(N121="zákl. přenesená",J121,0)</f>
        <v>0</v>
      </c>
      <c r="BH121" s="218">
        <f>IF(N121="sníž. přenesená",J121,0)</f>
        <v>0</v>
      </c>
      <c r="BI121" s="218">
        <f>IF(N121="nulová",J121,0)</f>
        <v>0</v>
      </c>
      <c r="BJ121" s="17" t="s">
        <v>23</v>
      </c>
      <c r="BK121" s="218">
        <f>ROUND(I121*H121,2)</f>
        <v>0</v>
      </c>
      <c r="BL121" s="17" t="s">
        <v>142</v>
      </c>
      <c r="BM121" s="217" t="s">
        <v>429</v>
      </c>
    </row>
    <row r="122" s="2" customFormat="1">
      <c r="A122" s="39"/>
      <c r="B122" s="40"/>
      <c r="C122" s="219" t="s">
        <v>267</v>
      </c>
      <c r="D122" s="219" t="s">
        <v>144</v>
      </c>
      <c r="E122" s="220" t="s">
        <v>273</v>
      </c>
      <c r="F122" s="221" t="s">
        <v>274</v>
      </c>
      <c r="G122" s="222" t="s">
        <v>270</v>
      </c>
      <c r="H122" s="223">
        <v>3</v>
      </c>
      <c r="I122" s="224"/>
      <c r="J122" s="225">
        <f>ROUND(I122*H122,2)</f>
        <v>0</v>
      </c>
      <c r="K122" s="221" t="s">
        <v>141</v>
      </c>
      <c r="L122" s="45"/>
      <c r="M122" s="226" t="s">
        <v>43</v>
      </c>
      <c r="N122" s="227" t="s">
        <v>54</v>
      </c>
      <c r="O122" s="85"/>
      <c r="P122" s="215">
        <f>O122*H122</f>
        <v>0</v>
      </c>
      <c r="Q122" s="215">
        <v>0</v>
      </c>
      <c r="R122" s="215">
        <f>Q122*H122</f>
        <v>0</v>
      </c>
      <c r="S122" s="215">
        <v>0</v>
      </c>
      <c r="T122" s="216">
        <f>S122*H122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17" t="s">
        <v>142</v>
      </c>
      <c r="AT122" s="217" t="s">
        <v>144</v>
      </c>
      <c r="AU122" s="217" t="s">
        <v>92</v>
      </c>
      <c r="AY122" s="17" t="s">
        <v>134</v>
      </c>
      <c r="BE122" s="218">
        <f>IF(N122="základní",J122,0)</f>
        <v>0</v>
      </c>
      <c r="BF122" s="218">
        <f>IF(N122="snížená",J122,0)</f>
        <v>0</v>
      </c>
      <c r="BG122" s="218">
        <f>IF(N122="zákl. přenesená",J122,0)</f>
        <v>0</v>
      </c>
      <c r="BH122" s="218">
        <f>IF(N122="sníž. přenesená",J122,0)</f>
        <v>0</v>
      </c>
      <c r="BI122" s="218">
        <f>IF(N122="nulová",J122,0)</f>
        <v>0</v>
      </c>
      <c r="BJ122" s="17" t="s">
        <v>23</v>
      </c>
      <c r="BK122" s="218">
        <f>ROUND(I122*H122,2)</f>
        <v>0</v>
      </c>
      <c r="BL122" s="17" t="s">
        <v>142</v>
      </c>
      <c r="BM122" s="217" t="s">
        <v>430</v>
      </c>
    </row>
    <row r="123" s="2" customFormat="1">
      <c r="A123" s="39"/>
      <c r="B123" s="40"/>
      <c r="C123" s="219" t="s">
        <v>272</v>
      </c>
      <c r="D123" s="219" t="s">
        <v>144</v>
      </c>
      <c r="E123" s="220" t="s">
        <v>277</v>
      </c>
      <c r="F123" s="221" t="s">
        <v>278</v>
      </c>
      <c r="G123" s="222" t="s">
        <v>270</v>
      </c>
      <c r="H123" s="223">
        <v>2</v>
      </c>
      <c r="I123" s="224"/>
      <c r="J123" s="225">
        <f>ROUND(I123*H123,2)</f>
        <v>0</v>
      </c>
      <c r="K123" s="221" t="s">
        <v>141</v>
      </c>
      <c r="L123" s="45"/>
      <c r="M123" s="226" t="s">
        <v>43</v>
      </c>
      <c r="N123" s="227" t="s">
        <v>54</v>
      </c>
      <c r="O123" s="85"/>
      <c r="P123" s="215">
        <f>O123*H123</f>
        <v>0</v>
      </c>
      <c r="Q123" s="215">
        <v>0</v>
      </c>
      <c r="R123" s="215">
        <f>Q123*H123</f>
        <v>0</v>
      </c>
      <c r="S123" s="215">
        <v>0</v>
      </c>
      <c r="T123" s="216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17" t="s">
        <v>142</v>
      </c>
      <c r="AT123" s="217" t="s">
        <v>144</v>
      </c>
      <c r="AU123" s="217" t="s">
        <v>92</v>
      </c>
      <c r="AY123" s="17" t="s">
        <v>134</v>
      </c>
      <c r="BE123" s="218">
        <f>IF(N123="základní",J123,0)</f>
        <v>0</v>
      </c>
      <c r="BF123" s="218">
        <f>IF(N123="snížená",J123,0)</f>
        <v>0</v>
      </c>
      <c r="BG123" s="218">
        <f>IF(N123="zákl. přenesená",J123,0)</f>
        <v>0</v>
      </c>
      <c r="BH123" s="218">
        <f>IF(N123="sníž. přenesená",J123,0)</f>
        <v>0</v>
      </c>
      <c r="BI123" s="218">
        <f>IF(N123="nulová",J123,0)</f>
        <v>0</v>
      </c>
      <c r="BJ123" s="17" t="s">
        <v>23</v>
      </c>
      <c r="BK123" s="218">
        <f>ROUND(I123*H123,2)</f>
        <v>0</v>
      </c>
      <c r="BL123" s="17" t="s">
        <v>142</v>
      </c>
      <c r="BM123" s="217" t="s">
        <v>431</v>
      </c>
    </row>
    <row r="124" s="2" customFormat="1" ht="16.5" customHeight="1">
      <c r="A124" s="39"/>
      <c r="B124" s="40"/>
      <c r="C124" s="219" t="s">
        <v>276</v>
      </c>
      <c r="D124" s="219" t="s">
        <v>144</v>
      </c>
      <c r="E124" s="220" t="s">
        <v>432</v>
      </c>
      <c r="F124" s="221" t="s">
        <v>433</v>
      </c>
      <c r="G124" s="222" t="s">
        <v>159</v>
      </c>
      <c r="H124" s="223">
        <v>39</v>
      </c>
      <c r="I124" s="224"/>
      <c r="J124" s="225">
        <f>ROUND(I124*H124,2)</f>
        <v>0</v>
      </c>
      <c r="K124" s="221" t="s">
        <v>43</v>
      </c>
      <c r="L124" s="45"/>
      <c r="M124" s="226" t="s">
        <v>43</v>
      </c>
      <c r="N124" s="227" t="s">
        <v>54</v>
      </c>
      <c r="O124" s="85"/>
      <c r="P124" s="215">
        <f>O124*H124</f>
        <v>0</v>
      </c>
      <c r="Q124" s="215">
        <v>0</v>
      </c>
      <c r="R124" s="215">
        <f>Q124*H124</f>
        <v>0</v>
      </c>
      <c r="S124" s="215">
        <v>0</v>
      </c>
      <c r="T124" s="216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17" t="s">
        <v>142</v>
      </c>
      <c r="AT124" s="217" t="s">
        <v>144</v>
      </c>
      <c r="AU124" s="217" t="s">
        <v>92</v>
      </c>
      <c r="AY124" s="17" t="s">
        <v>134</v>
      </c>
      <c r="BE124" s="218">
        <f>IF(N124="základní",J124,0)</f>
        <v>0</v>
      </c>
      <c r="BF124" s="218">
        <f>IF(N124="snížená",J124,0)</f>
        <v>0</v>
      </c>
      <c r="BG124" s="218">
        <f>IF(N124="zákl. přenesená",J124,0)</f>
        <v>0</v>
      </c>
      <c r="BH124" s="218">
        <f>IF(N124="sníž. přenesená",J124,0)</f>
        <v>0</v>
      </c>
      <c r="BI124" s="218">
        <f>IF(N124="nulová",J124,0)</f>
        <v>0</v>
      </c>
      <c r="BJ124" s="17" t="s">
        <v>23</v>
      </c>
      <c r="BK124" s="218">
        <f>ROUND(I124*H124,2)</f>
        <v>0</v>
      </c>
      <c r="BL124" s="17" t="s">
        <v>142</v>
      </c>
      <c r="BM124" s="217" t="s">
        <v>434</v>
      </c>
    </row>
    <row r="125" s="2" customFormat="1" ht="16.5" customHeight="1">
      <c r="A125" s="39"/>
      <c r="B125" s="40"/>
      <c r="C125" s="205" t="s">
        <v>280</v>
      </c>
      <c r="D125" s="205" t="s">
        <v>137</v>
      </c>
      <c r="E125" s="206" t="s">
        <v>285</v>
      </c>
      <c r="F125" s="207" t="s">
        <v>286</v>
      </c>
      <c r="G125" s="208" t="s">
        <v>159</v>
      </c>
      <c r="H125" s="209">
        <v>39</v>
      </c>
      <c r="I125" s="210"/>
      <c r="J125" s="211">
        <f>ROUND(I125*H125,2)</f>
        <v>0</v>
      </c>
      <c r="K125" s="207" t="s">
        <v>141</v>
      </c>
      <c r="L125" s="212"/>
      <c r="M125" s="213" t="s">
        <v>43</v>
      </c>
      <c r="N125" s="214" t="s">
        <v>54</v>
      </c>
      <c r="O125" s="85"/>
      <c r="P125" s="215">
        <f>O125*H125</f>
        <v>0</v>
      </c>
      <c r="Q125" s="215">
        <v>0</v>
      </c>
      <c r="R125" s="215">
        <f>Q125*H125</f>
        <v>0</v>
      </c>
      <c r="S125" s="215">
        <v>0</v>
      </c>
      <c r="T125" s="216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17" t="s">
        <v>142</v>
      </c>
      <c r="AT125" s="217" t="s">
        <v>137</v>
      </c>
      <c r="AU125" s="217" t="s">
        <v>92</v>
      </c>
      <c r="AY125" s="17" t="s">
        <v>134</v>
      </c>
      <c r="BE125" s="218">
        <f>IF(N125="základní",J125,0)</f>
        <v>0</v>
      </c>
      <c r="BF125" s="218">
        <f>IF(N125="snížená",J125,0)</f>
        <v>0</v>
      </c>
      <c r="BG125" s="218">
        <f>IF(N125="zákl. přenesená",J125,0)</f>
        <v>0</v>
      </c>
      <c r="BH125" s="218">
        <f>IF(N125="sníž. přenesená",J125,0)</f>
        <v>0</v>
      </c>
      <c r="BI125" s="218">
        <f>IF(N125="nulová",J125,0)</f>
        <v>0</v>
      </c>
      <c r="BJ125" s="17" t="s">
        <v>23</v>
      </c>
      <c r="BK125" s="218">
        <f>ROUND(I125*H125,2)</f>
        <v>0</v>
      </c>
      <c r="BL125" s="17" t="s">
        <v>142</v>
      </c>
      <c r="BM125" s="217" t="s">
        <v>435</v>
      </c>
    </row>
    <row r="126" s="12" customFormat="1" ht="25.92" customHeight="1">
      <c r="A126" s="12"/>
      <c r="B126" s="189"/>
      <c r="C126" s="190"/>
      <c r="D126" s="191" t="s">
        <v>82</v>
      </c>
      <c r="E126" s="192" t="s">
        <v>436</v>
      </c>
      <c r="F126" s="192" t="s">
        <v>437</v>
      </c>
      <c r="G126" s="190"/>
      <c r="H126" s="190"/>
      <c r="I126" s="193"/>
      <c r="J126" s="194">
        <f>BK126</f>
        <v>0</v>
      </c>
      <c r="K126" s="190"/>
      <c r="L126" s="195"/>
      <c r="M126" s="196"/>
      <c r="N126" s="197"/>
      <c r="O126" s="197"/>
      <c r="P126" s="198">
        <f>SUM(P127:P139)</f>
        <v>0</v>
      </c>
      <c r="Q126" s="197"/>
      <c r="R126" s="198">
        <f>SUM(R127:R139)</f>
        <v>0</v>
      </c>
      <c r="S126" s="197"/>
      <c r="T126" s="199">
        <f>SUM(T127:T139)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00" t="s">
        <v>133</v>
      </c>
      <c r="AT126" s="201" t="s">
        <v>82</v>
      </c>
      <c r="AU126" s="201" t="s">
        <v>83</v>
      </c>
      <c r="AY126" s="200" t="s">
        <v>134</v>
      </c>
      <c r="BK126" s="202">
        <f>SUM(BK127:BK139)</f>
        <v>0</v>
      </c>
    </row>
    <row r="127" s="2" customFormat="1">
      <c r="A127" s="39"/>
      <c r="B127" s="40"/>
      <c r="C127" s="219" t="s">
        <v>284</v>
      </c>
      <c r="D127" s="219" t="s">
        <v>144</v>
      </c>
      <c r="E127" s="220" t="s">
        <v>438</v>
      </c>
      <c r="F127" s="221" t="s">
        <v>439</v>
      </c>
      <c r="G127" s="222" t="s">
        <v>159</v>
      </c>
      <c r="H127" s="223">
        <v>1</v>
      </c>
      <c r="I127" s="224"/>
      <c r="J127" s="225">
        <f>ROUND(I127*H127,2)</f>
        <v>0</v>
      </c>
      <c r="K127" s="221" t="s">
        <v>141</v>
      </c>
      <c r="L127" s="45"/>
      <c r="M127" s="226" t="s">
        <v>43</v>
      </c>
      <c r="N127" s="227" t="s">
        <v>54</v>
      </c>
      <c r="O127" s="85"/>
      <c r="P127" s="215">
        <f>O127*H127</f>
        <v>0</v>
      </c>
      <c r="Q127" s="215">
        <v>0</v>
      </c>
      <c r="R127" s="215">
        <f>Q127*H127</f>
        <v>0</v>
      </c>
      <c r="S127" s="215">
        <v>0</v>
      </c>
      <c r="T127" s="216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17" t="s">
        <v>142</v>
      </c>
      <c r="AT127" s="217" t="s">
        <v>144</v>
      </c>
      <c r="AU127" s="217" t="s">
        <v>23</v>
      </c>
      <c r="AY127" s="17" t="s">
        <v>134</v>
      </c>
      <c r="BE127" s="218">
        <f>IF(N127="základní",J127,0)</f>
        <v>0</v>
      </c>
      <c r="BF127" s="218">
        <f>IF(N127="snížená",J127,0)</f>
        <v>0</v>
      </c>
      <c r="BG127" s="218">
        <f>IF(N127="zákl. přenesená",J127,0)</f>
        <v>0</v>
      </c>
      <c r="BH127" s="218">
        <f>IF(N127="sníž. přenesená",J127,0)</f>
        <v>0</v>
      </c>
      <c r="BI127" s="218">
        <f>IF(N127="nulová",J127,0)</f>
        <v>0</v>
      </c>
      <c r="BJ127" s="17" t="s">
        <v>23</v>
      </c>
      <c r="BK127" s="218">
        <f>ROUND(I127*H127,2)</f>
        <v>0</v>
      </c>
      <c r="BL127" s="17" t="s">
        <v>142</v>
      </c>
      <c r="BM127" s="217" t="s">
        <v>440</v>
      </c>
    </row>
    <row r="128" s="2" customFormat="1">
      <c r="A128" s="39"/>
      <c r="B128" s="40"/>
      <c r="C128" s="41"/>
      <c r="D128" s="228" t="s">
        <v>213</v>
      </c>
      <c r="E128" s="41"/>
      <c r="F128" s="229" t="s">
        <v>441</v>
      </c>
      <c r="G128" s="41"/>
      <c r="H128" s="41"/>
      <c r="I128" s="230"/>
      <c r="J128" s="41"/>
      <c r="K128" s="41"/>
      <c r="L128" s="45"/>
      <c r="M128" s="231"/>
      <c r="N128" s="232"/>
      <c r="O128" s="85"/>
      <c r="P128" s="85"/>
      <c r="Q128" s="85"/>
      <c r="R128" s="85"/>
      <c r="S128" s="85"/>
      <c r="T128" s="86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T128" s="17" t="s">
        <v>213</v>
      </c>
      <c r="AU128" s="17" t="s">
        <v>23</v>
      </c>
    </row>
    <row r="129" s="2" customFormat="1" ht="16.5" customHeight="1">
      <c r="A129" s="39"/>
      <c r="B129" s="40"/>
      <c r="C129" s="205" t="s">
        <v>442</v>
      </c>
      <c r="D129" s="205" t="s">
        <v>137</v>
      </c>
      <c r="E129" s="206" t="s">
        <v>443</v>
      </c>
      <c r="F129" s="207" t="s">
        <v>444</v>
      </c>
      <c r="G129" s="208" t="s">
        <v>159</v>
      </c>
      <c r="H129" s="209">
        <v>1</v>
      </c>
      <c r="I129" s="210"/>
      <c r="J129" s="211">
        <f>ROUND(I129*H129,2)</f>
        <v>0</v>
      </c>
      <c r="K129" s="207" t="s">
        <v>141</v>
      </c>
      <c r="L129" s="212"/>
      <c r="M129" s="213" t="s">
        <v>43</v>
      </c>
      <c r="N129" s="214" t="s">
        <v>54</v>
      </c>
      <c r="O129" s="85"/>
      <c r="P129" s="215">
        <f>O129*H129</f>
        <v>0</v>
      </c>
      <c r="Q129" s="215">
        <v>0</v>
      </c>
      <c r="R129" s="215">
        <f>Q129*H129</f>
        <v>0</v>
      </c>
      <c r="S129" s="215">
        <v>0</v>
      </c>
      <c r="T129" s="216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17" t="s">
        <v>142</v>
      </c>
      <c r="AT129" s="217" t="s">
        <v>137</v>
      </c>
      <c r="AU129" s="217" t="s">
        <v>23</v>
      </c>
      <c r="AY129" s="17" t="s">
        <v>134</v>
      </c>
      <c r="BE129" s="218">
        <f>IF(N129="základní",J129,0)</f>
        <v>0</v>
      </c>
      <c r="BF129" s="218">
        <f>IF(N129="snížená",J129,0)</f>
        <v>0</v>
      </c>
      <c r="BG129" s="218">
        <f>IF(N129="zákl. přenesená",J129,0)</f>
        <v>0</v>
      </c>
      <c r="BH129" s="218">
        <f>IF(N129="sníž. přenesená",J129,0)</f>
        <v>0</v>
      </c>
      <c r="BI129" s="218">
        <f>IF(N129="nulová",J129,0)</f>
        <v>0</v>
      </c>
      <c r="BJ129" s="17" t="s">
        <v>23</v>
      </c>
      <c r="BK129" s="218">
        <f>ROUND(I129*H129,2)</f>
        <v>0</v>
      </c>
      <c r="BL129" s="17" t="s">
        <v>142</v>
      </c>
      <c r="BM129" s="217" t="s">
        <v>445</v>
      </c>
    </row>
    <row r="130" s="2" customFormat="1">
      <c r="A130" s="39"/>
      <c r="B130" s="40"/>
      <c r="C130" s="41"/>
      <c r="D130" s="228" t="s">
        <v>213</v>
      </c>
      <c r="E130" s="41"/>
      <c r="F130" s="229" t="s">
        <v>446</v>
      </c>
      <c r="G130" s="41"/>
      <c r="H130" s="41"/>
      <c r="I130" s="230"/>
      <c r="J130" s="41"/>
      <c r="K130" s="41"/>
      <c r="L130" s="45"/>
      <c r="M130" s="231"/>
      <c r="N130" s="232"/>
      <c r="O130" s="85"/>
      <c r="P130" s="85"/>
      <c r="Q130" s="85"/>
      <c r="R130" s="85"/>
      <c r="S130" s="85"/>
      <c r="T130" s="86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T130" s="17" t="s">
        <v>213</v>
      </c>
      <c r="AU130" s="17" t="s">
        <v>23</v>
      </c>
    </row>
    <row r="131" s="2" customFormat="1" ht="33" customHeight="1">
      <c r="A131" s="39"/>
      <c r="B131" s="40"/>
      <c r="C131" s="219" t="s">
        <v>447</v>
      </c>
      <c r="D131" s="219" t="s">
        <v>144</v>
      </c>
      <c r="E131" s="220" t="s">
        <v>448</v>
      </c>
      <c r="F131" s="221" t="s">
        <v>449</v>
      </c>
      <c r="G131" s="222" t="s">
        <v>159</v>
      </c>
      <c r="H131" s="223">
        <v>1</v>
      </c>
      <c r="I131" s="224"/>
      <c r="J131" s="225">
        <f>ROUND(I131*H131,2)</f>
        <v>0</v>
      </c>
      <c r="K131" s="221" t="s">
        <v>141</v>
      </c>
      <c r="L131" s="45"/>
      <c r="M131" s="226" t="s">
        <v>43</v>
      </c>
      <c r="N131" s="227" t="s">
        <v>54</v>
      </c>
      <c r="O131" s="85"/>
      <c r="P131" s="215">
        <f>O131*H131</f>
        <v>0</v>
      </c>
      <c r="Q131" s="215">
        <v>0</v>
      </c>
      <c r="R131" s="215">
        <f>Q131*H131</f>
        <v>0</v>
      </c>
      <c r="S131" s="215">
        <v>0</v>
      </c>
      <c r="T131" s="216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17" t="s">
        <v>142</v>
      </c>
      <c r="AT131" s="217" t="s">
        <v>144</v>
      </c>
      <c r="AU131" s="217" t="s">
        <v>23</v>
      </c>
      <c r="AY131" s="17" t="s">
        <v>134</v>
      </c>
      <c r="BE131" s="218">
        <f>IF(N131="základní",J131,0)</f>
        <v>0</v>
      </c>
      <c r="BF131" s="218">
        <f>IF(N131="snížená",J131,0)</f>
        <v>0</v>
      </c>
      <c r="BG131" s="218">
        <f>IF(N131="zákl. přenesená",J131,0)</f>
        <v>0</v>
      </c>
      <c r="BH131" s="218">
        <f>IF(N131="sníž. přenesená",J131,0)</f>
        <v>0</v>
      </c>
      <c r="BI131" s="218">
        <f>IF(N131="nulová",J131,0)</f>
        <v>0</v>
      </c>
      <c r="BJ131" s="17" t="s">
        <v>23</v>
      </c>
      <c r="BK131" s="218">
        <f>ROUND(I131*H131,2)</f>
        <v>0</v>
      </c>
      <c r="BL131" s="17" t="s">
        <v>142</v>
      </c>
      <c r="BM131" s="217" t="s">
        <v>450</v>
      </c>
    </row>
    <row r="132" s="2" customFormat="1">
      <c r="A132" s="39"/>
      <c r="B132" s="40"/>
      <c r="C132" s="41"/>
      <c r="D132" s="228" t="s">
        <v>213</v>
      </c>
      <c r="E132" s="41"/>
      <c r="F132" s="229" t="s">
        <v>451</v>
      </c>
      <c r="G132" s="41"/>
      <c r="H132" s="41"/>
      <c r="I132" s="230"/>
      <c r="J132" s="41"/>
      <c r="K132" s="41"/>
      <c r="L132" s="45"/>
      <c r="M132" s="231"/>
      <c r="N132" s="232"/>
      <c r="O132" s="85"/>
      <c r="P132" s="85"/>
      <c r="Q132" s="85"/>
      <c r="R132" s="85"/>
      <c r="S132" s="85"/>
      <c r="T132" s="86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T132" s="17" t="s">
        <v>213</v>
      </c>
      <c r="AU132" s="17" t="s">
        <v>23</v>
      </c>
    </row>
    <row r="133" s="2" customFormat="1">
      <c r="A133" s="39"/>
      <c r="B133" s="40"/>
      <c r="C133" s="205" t="s">
        <v>452</v>
      </c>
      <c r="D133" s="205" t="s">
        <v>137</v>
      </c>
      <c r="E133" s="206" t="s">
        <v>453</v>
      </c>
      <c r="F133" s="207" t="s">
        <v>454</v>
      </c>
      <c r="G133" s="208" t="s">
        <v>159</v>
      </c>
      <c r="H133" s="209">
        <v>1</v>
      </c>
      <c r="I133" s="210"/>
      <c r="J133" s="211">
        <f>ROUND(I133*H133,2)</f>
        <v>0</v>
      </c>
      <c r="K133" s="207" t="s">
        <v>141</v>
      </c>
      <c r="L133" s="212"/>
      <c r="M133" s="213" t="s">
        <v>43</v>
      </c>
      <c r="N133" s="214" t="s">
        <v>54</v>
      </c>
      <c r="O133" s="85"/>
      <c r="P133" s="215">
        <f>O133*H133</f>
        <v>0</v>
      </c>
      <c r="Q133" s="215">
        <v>0</v>
      </c>
      <c r="R133" s="215">
        <f>Q133*H133</f>
        <v>0</v>
      </c>
      <c r="S133" s="215">
        <v>0</v>
      </c>
      <c r="T133" s="216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17" t="s">
        <v>154</v>
      </c>
      <c r="AT133" s="217" t="s">
        <v>137</v>
      </c>
      <c r="AU133" s="217" t="s">
        <v>23</v>
      </c>
      <c r="AY133" s="17" t="s">
        <v>134</v>
      </c>
      <c r="BE133" s="218">
        <f>IF(N133="základní",J133,0)</f>
        <v>0</v>
      </c>
      <c r="BF133" s="218">
        <f>IF(N133="snížená",J133,0)</f>
        <v>0</v>
      </c>
      <c r="BG133" s="218">
        <f>IF(N133="zákl. přenesená",J133,0)</f>
        <v>0</v>
      </c>
      <c r="BH133" s="218">
        <f>IF(N133="sníž. přenesená",J133,0)</f>
        <v>0</v>
      </c>
      <c r="BI133" s="218">
        <f>IF(N133="nulová",J133,0)</f>
        <v>0</v>
      </c>
      <c r="BJ133" s="17" t="s">
        <v>23</v>
      </c>
      <c r="BK133" s="218">
        <f>ROUND(I133*H133,2)</f>
        <v>0</v>
      </c>
      <c r="BL133" s="17" t="s">
        <v>154</v>
      </c>
      <c r="BM133" s="217" t="s">
        <v>455</v>
      </c>
    </row>
    <row r="134" s="2" customFormat="1" ht="21.75" customHeight="1">
      <c r="A134" s="39"/>
      <c r="B134" s="40"/>
      <c r="C134" s="219" t="s">
        <v>456</v>
      </c>
      <c r="D134" s="219" t="s">
        <v>144</v>
      </c>
      <c r="E134" s="220" t="s">
        <v>457</v>
      </c>
      <c r="F134" s="221" t="s">
        <v>458</v>
      </c>
      <c r="G134" s="222" t="s">
        <v>159</v>
      </c>
      <c r="H134" s="223">
        <v>1</v>
      </c>
      <c r="I134" s="224"/>
      <c r="J134" s="225">
        <f>ROUND(I134*H134,2)</f>
        <v>0</v>
      </c>
      <c r="K134" s="221" t="s">
        <v>141</v>
      </c>
      <c r="L134" s="45"/>
      <c r="M134" s="226" t="s">
        <v>43</v>
      </c>
      <c r="N134" s="227" t="s">
        <v>54</v>
      </c>
      <c r="O134" s="85"/>
      <c r="P134" s="215">
        <f>O134*H134</f>
        <v>0</v>
      </c>
      <c r="Q134" s="215">
        <v>0</v>
      </c>
      <c r="R134" s="215">
        <f>Q134*H134</f>
        <v>0</v>
      </c>
      <c r="S134" s="215">
        <v>0</v>
      </c>
      <c r="T134" s="216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17" t="s">
        <v>142</v>
      </c>
      <c r="AT134" s="217" t="s">
        <v>144</v>
      </c>
      <c r="AU134" s="217" t="s">
        <v>23</v>
      </c>
      <c r="AY134" s="17" t="s">
        <v>134</v>
      </c>
      <c r="BE134" s="218">
        <f>IF(N134="základní",J134,0)</f>
        <v>0</v>
      </c>
      <c r="BF134" s="218">
        <f>IF(N134="snížená",J134,0)</f>
        <v>0</v>
      </c>
      <c r="BG134" s="218">
        <f>IF(N134="zákl. přenesená",J134,0)</f>
        <v>0</v>
      </c>
      <c r="BH134" s="218">
        <f>IF(N134="sníž. přenesená",J134,0)</f>
        <v>0</v>
      </c>
      <c r="BI134" s="218">
        <f>IF(N134="nulová",J134,0)</f>
        <v>0</v>
      </c>
      <c r="BJ134" s="17" t="s">
        <v>23</v>
      </c>
      <c r="BK134" s="218">
        <f>ROUND(I134*H134,2)</f>
        <v>0</v>
      </c>
      <c r="BL134" s="17" t="s">
        <v>142</v>
      </c>
      <c r="BM134" s="217" t="s">
        <v>459</v>
      </c>
    </row>
    <row r="135" s="2" customFormat="1" ht="66.75" customHeight="1">
      <c r="A135" s="39"/>
      <c r="B135" s="40"/>
      <c r="C135" s="219" t="s">
        <v>460</v>
      </c>
      <c r="D135" s="219" t="s">
        <v>144</v>
      </c>
      <c r="E135" s="220" t="s">
        <v>461</v>
      </c>
      <c r="F135" s="221" t="s">
        <v>462</v>
      </c>
      <c r="G135" s="222" t="s">
        <v>159</v>
      </c>
      <c r="H135" s="223">
        <v>15</v>
      </c>
      <c r="I135" s="224"/>
      <c r="J135" s="225">
        <f>ROUND(I135*H135,2)</f>
        <v>0</v>
      </c>
      <c r="K135" s="221" t="s">
        <v>141</v>
      </c>
      <c r="L135" s="45"/>
      <c r="M135" s="226" t="s">
        <v>43</v>
      </c>
      <c r="N135" s="227" t="s">
        <v>54</v>
      </c>
      <c r="O135" s="85"/>
      <c r="P135" s="215">
        <f>O135*H135</f>
        <v>0</v>
      </c>
      <c r="Q135" s="215">
        <v>0</v>
      </c>
      <c r="R135" s="215">
        <f>Q135*H135</f>
        <v>0</v>
      </c>
      <c r="S135" s="215">
        <v>0</v>
      </c>
      <c r="T135" s="216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17" t="s">
        <v>142</v>
      </c>
      <c r="AT135" s="217" t="s">
        <v>144</v>
      </c>
      <c r="AU135" s="217" t="s">
        <v>23</v>
      </c>
      <c r="AY135" s="17" t="s">
        <v>134</v>
      </c>
      <c r="BE135" s="218">
        <f>IF(N135="základní",J135,0)</f>
        <v>0</v>
      </c>
      <c r="BF135" s="218">
        <f>IF(N135="snížená",J135,0)</f>
        <v>0</v>
      </c>
      <c r="BG135" s="218">
        <f>IF(N135="zákl. přenesená",J135,0)</f>
        <v>0</v>
      </c>
      <c r="BH135" s="218">
        <f>IF(N135="sníž. přenesená",J135,0)</f>
        <v>0</v>
      </c>
      <c r="BI135" s="218">
        <f>IF(N135="nulová",J135,0)</f>
        <v>0</v>
      </c>
      <c r="BJ135" s="17" t="s">
        <v>23</v>
      </c>
      <c r="BK135" s="218">
        <f>ROUND(I135*H135,2)</f>
        <v>0</v>
      </c>
      <c r="BL135" s="17" t="s">
        <v>142</v>
      </c>
      <c r="BM135" s="217" t="s">
        <v>463</v>
      </c>
    </row>
    <row r="136" s="2" customFormat="1" ht="44.25" customHeight="1">
      <c r="A136" s="39"/>
      <c r="B136" s="40"/>
      <c r="C136" s="219" t="s">
        <v>464</v>
      </c>
      <c r="D136" s="219" t="s">
        <v>144</v>
      </c>
      <c r="E136" s="220" t="s">
        <v>465</v>
      </c>
      <c r="F136" s="221" t="s">
        <v>466</v>
      </c>
      <c r="G136" s="222" t="s">
        <v>300</v>
      </c>
      <c r="H136" s="223">
        <v>5</v>
      </c>
      <c r="I136" s="224"/>
      <c r="J136" s="225">
        <f>ROUND(I136*H136,2)</f>
        <v>0</v>
      </c>
      <c r="K136" s="221" t="s">
        <v>141</v>
      </c>
      <c r="L136" s="45"/>
      <c r="M136" s="226" t="s">
        <v>43</v>
      </c>
      <c r="N136" s="227" t="s">
        <v>54</v>
      </c>
      <c r="O136" s="85"/>
      <c r="P136" s="215">
        <f>O136*H136</f>
        <v>0</v>
      </c>
      <c r="Q136" s="215">
        <v>0</v>
      </c>
      <c r="R136" s="215">
        <f>Q136*H136</f>
        <v>0</v>
      </c>
      <c r="S136" s="215">
        <v>0</v>
      </c>
      <c r="T136" s="216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17" t="s">
        <v>142</v>
      </c>
      <c r="AT136" s="217" t="s">
        <v>144</v>
      </c>
      <c r="AU136" s="217" t="s">
        <v>23</v>
      </c>
      <c r="AY136" s="17" t="s">
        <v>134</v>
      </c>
      <c r="BE136" s="218">
        <f>IF(N136="základní",J136,0)</f>
        <v>0</v>
      </c>
      <c r="BF136" s="218">
        <f>IF(N136="snížená",J136,0)</f>
        <v>0</v>
      </c>
      <c r="BG136" s="218">
        <f>IF(N136="zákl. přenesená",J136,0)</f>
        <v>0</v>
      </c>
      <c r="BH136" s="218">
        <f>IF(N136="sníž. přenesená",J136,0)</f>
        <v>0</v>
      </c>
      <c r="BI136" s="218">
        <f>IF(N136="nulová",J136,0)</f>
        <v>0</v>
      </c>
      <c r="BJ136" s="17" t="s">
        <v>23</v>
      </c>
      <c r="BK136" s="218">
        <f>ROUND(I136*H136,2)</f>
        <v>0</v>
      </c>
      <c r="BL136" s="17" t="s">
        <v>142</v>
      </c>
      <c r="BM136" s="217" t="s">
        <v>467</v>
      </c>
    </row>
    <row r="137" s="2" customFormat="1" ht="44.25" customHeight="1">
      <c r="A137" s="39"/>
      <c r="B137" s="40"/>
      <c r="C137" s="219" t="s">
        <v>468</v>
      </c>
      <c r="D137" s="219" t="s">
        <v>144</v>
      </c>
      <c r="E137" s="220" t="s">
        <v>469</v>
      </c>
      <c r="F137" s="221" t="s">
        <v>470</v>
      </c>
      <c r="G137" s="222" t="s">
        <v>300</v>
      </c>
      <c r="H137" s="223">
        <v>5</v>
      </c>
      <c r="I137" s="224"/>
      <c r="J137" s="225">
        <f>ROUND(I137*H137,2)</f>
        <v>0</v>
      </c>
      <c r="K137" s="221" t="s">
        <v>141</v>
      </c>
      <c r="L137" s="45"/>
      <c r="M137" s="226" t="s">
        <v>43</v>
      </c>
      <c r="N137" s="227" t="s">
        <v>54</v>
      </c>
      <c r="O137" s="85"/>
      <c r="P137" s="215">
        <f>O137*H137</f>
        <v>0</v>
      </c>
      <c r="Q137" s="215">
        <v>0</v>
      </c>
      <c r="R137" s="215">
        <f>Q137*H137</f>
        <v>0</v>
      </c>
      <c r="S137" s="215">
        <v>0</v>
      </c>
      <c r="T137" s="216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17" t="s">
        <v>142</v>
      </c>
      <c r="AT137" s="217" t="s">
        <v>144</v>
      </c>
      <c r="AU137" s="217" t="s">
        <v>23</v>
      </c>
      <c r="AY137" s="17" t="s">
        <v>134</v>
      </c>
      <c r="BE137" s="218">
        <f>IF(N137="základní",J137,0)</f>
        <v>0</v>
      </c>
      <c r="BF137" s="218">
        <f>IF(N137="snížená",J137,0)</f>
        <v>0</v>
      </c>
      <c r="BG137" s="218">
        <f>IF(N137="zákl. přenesená",J137,0)</f>
        <v>0</v>
      </c>
      <c r="BH137" s="218">
        <f>IF(N137="sníž. přenesená",J137,0)</f>
        <v>0</v>
      </c>
      <c r="BI137" s="218">
        <f>IF(N137="nulová",J137,0)</f>
        <v>0</v>
      </c>
      <c r="BJ137" s="17" t="s">
        <v>23</v>
      </c>
      <c r="BK137" s="218">
        <f>ROUND(I137*H137,2)</f>
        <v>0</v>
      </c>
      <c r="BL137" s="17" t="s">
        <v>142</v>
      </c>
      <c r="BM137" s="217" t="s">
        <v>471</v>
      </c>
    </row>
    <row r="138" s="2" customFormat="1">
      <c r="A138" s="39"/>
      <c r="B138" s="40"/>
      <c r="C138" s="219" t="s">
        <v>472</v>
      </c>
      <c r="D138" s="219" t="s">
        <v>144</v>
      </c>
      <c r="E138" s="220" t="s">
        <v>473</v>
      </c>
      <c r="F138" s="221" t="s">
        <v>474</v>
      </c>
      <c r="G138" s="222" t="s">
        <v>300</v>
      </c>
      <c r="H138" s="223">
        <v>5</v>
      </c>
      <c r="I138" s="224"/>
      <c r="J138" s="225">
        <f>ROUND(I138*H138,2)</f>
        <v>0</v>
      </c>
      <c r="K138" s="221" t="s">
        <v>141</v>
      </c>
      <c r="L138" s="45"/>
      <c r="M138" s="226" t="s">
        <v>43</v>
      </c>
      <c r="N138" s="227" t="s">
        <v>54</v>
      </c>
      <c r="O138" s="85"/>
      <c r="P138" s="215">
        <f>O138*H138</f>
        <v>0</v>
      </c>
      <c r="Q138" s="215">
        <v>0</v>
      </c>
      <c r="R138" s="215">
        <f>Q138*H138</f>
        <v>0</v>
      </c>
      <c r="S138" s="215">
        <v>0</v>
      </c>
      <c r="T138" s="216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17" t="s">
        <v>142</v>
      </c>
      <c r="AT138" s="217" t="s">
        <v>144</v>
      </c>
      <c r="AU138" s="217" t="s">
        <v>23</v>
      </c>
      <c r="AY138" s="17" t="s">
        <v>134</v>
      </c>
      <c r="BE138" s="218">
        <f>IF(N138="základní",J138,0)</f>
        <v>0</v>
      </c>
      <c r="BF138" s="218">
        <f>IF(N138="snížená",J138,0)</f>
        <v>0</v>
      </c>
      <c r="BG138" s="218">
        <f>IF(N138="zákl. přenesená",J138,0)</f>
        <v>0</v>
      </c>
      <c r="BH138" s="218">
        <f>IF(N138="sníž. přenesená",J138,0)</f>
        <v>0</v>
      </c>
      <c r="BI138" s="218">
        <f>IF(N138="nulová",J138,0)</f>
        <v>0</v>
      </c>
      <c r="BJ138" s="17" t="s">
        <v>23</v>
      </c>
      <c r="BK138" s="218">
        <f>ROUND(I138*H138,2)</f>
        <v>0</v>
      </c>
      <c r="BL138" s="17" t="s">
        <v>142</v>
      </c>
      <c r="BM138" s="217" t="s">
        <v>475</v>
      </c>
    </row>
    <row r="139" s="2" customFormat="1">
      <c r="A139" s="39"/>
      <c r="B139" s="40"/>
      <c r="C139" s="219" t="s">
        <v>476</v>
      </c>
      <c r="D139" s="219" t="s">
        <v>144</v>
      </c>
      <c r="E139" s="220" t="s">
        <v>477</v>
      </c>
      <c r="F139" s="221" t="s">
        <v>478</v>
      </c>
      <c r="G139" s="222" t="s">
        <v>300</v>
      </c>
      <c r="H139" s="223">
        <v>5</v>
      </c>
      <c r="I139" s="224"/>
      <c r="J139" s="225">
        <f>ROUND(I139*H139,2)</f>
        <v>0</v>
      </c>
      <c r="K139" s="221" t="s">
        <v>141</v>
      </c>
      <c r="L139" s="45"/>
      <c r="M139" s="261" t="s">
        <v>43</v>
      </c>
      <c r="N139" s="262" t="s">
        <v>54</v>
      </c>
      <c r="O139" s="257"/>
      <c r="P139" s="258">
        <f>O139*H139</f>
        <v>0</v>
      </c>
      <c r="Q139" s="258">
        <v>0</v>
      </c>
      <c r="R139" s="258">
        <f>Q139*H139</f>
        <v>0</v>
      </c>
      <c r="S139" s="258">
        <v>0</v>
      </c>
      <c r="T139" s="259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17" t="s">
        <v>142</v>
      </c>
      <c r="AT139" s="217" t="s">
        <v>144</v>
      </c>
      <c r="AU139" s="217" t="s">
        <v>23</v>
      </c>
      <c r="AY139" s="17" t="s">
        <v>134</v>
      </c>
      <c r="BE139" s="218">
        <f>IF(N139="základní",J139,0)</f>
        <v>0</v>
      </c>
      <c r="BF139" s="218">
        <f>IF(N139="snížená",J139,0)</f>
        <v>0</v>
      </c>
      <c r="BG139" s="218">
        <f>IF(N139="zákl. přenesená",J139,0)</f>
        <v>0</v>
      </c>
      <c r="BH139" s="218">
        <f>IF(N139="sníž. přenesená",J139,0)</f>
        <v>0</v>
      </c>
      <c r="BI139" s="218">
        <f>IF(N139="nulová",J139,0)</f>
        <v>0</v>
      </c>
      <c r="BJ139" s="17" t="s">
        <v>23</v>
      </c>
      <c r="BK139" s="218">
        <f>ROUND(I139*H139,2)</f>
        <v>0</v>
      </c>
      <c r="BL139" s="17" t="s">
        <v>142</v>
      </c>
      <c r="BM139" s="217" t="s">
        <v>479</v>
      </c>
    </row>
    <row r="140" s="2" customFormat="1" ht="6.96" customHeight="1">
      <c r="A140" s="39"/>
      <c r="B140" s="60"/>
      <c r="C140" s="61"/>
      <c r="D140" s="61"/>
      <c r="E140" s="61"/>
      <c r="F140" s="61"/>
      <c r="G140" s="61"/>
      <c r="H140" s="61"/>
      <c r="I140" s="61"/>
      <c r="J140" s="61"/>
      <c r="K140" s="61"/>
      <c r="L140" s="45"/>
      <c r="M140" s="39"/>
      <c r="O140" s="39"/>
      <c r="P140" s="39"/>
      <c r="Q140" s="39"/>
      <c r="R140" s="39"/>
      <c r="S140" s="39"/>
      <c r="T140" s="39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</row>
  </sheetData>
  <sheetProtection sheet="1" autoFilter="0" formatColumns="0" formatRows="0" objects="1" scenarios="1" spinCount="100000" saltValue="4ZyZtjDq1yqOB3UBnsQLRya1KLvAVpsjPxGGNc0GWnI7/StuSn6LDvVfsoc4tEnj5WodRVVtCisTq7eoqP1hpQ==" hashValue="6JKKxkMIGyrfWY7aXdJCWYG2VTbcUtSUJpude2TjGBMmVCGYFGiq22gTXhVSmlAhu6yI/ef8C44Be7zcceV1FA==" algorithmName="SHA-512" password="CC35"/>
  <autoFilter ref="C82:K139"/>
  <mergeCells count="9">
    <mergeCell ref="E7:H7"/>
    <mergeCell ref="E9:H9"/>
    <mergeCell ref="E18:H18"/>
    <mergeCell ref="E27:H27"/>
    <mergeCell ref="E48:H48"/>
    <mergeCell ref="E50:H50"/>
    <mergeCell ref="E73:H73"/>
    <mergeCell ref="E75:H75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104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0"/>
      <c r="AT3" s="17" t="s">
        <v>92</v>
      </c>
    </row>
    <row r="4" s="1" customFormat="1" ht="24.96" customHeight="1">
      <c r="B4" s="20"/>
      <c r="D4" s="131" t="s">
        <v>107</v>
      </c>
      <c r="L4" s="20"/>
      <c r="M4" s="132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33" t="s">
        <v>16</v>
      </c>
      <c r="L6" s="20"/>
    </row>
    <row r="7" s="1" customFormat="1" ht="16.5" customHeight="1">
      <c r="B7" s="20"/>
      <c r="E7" s="134" t="str">
        <f>'Rekapitulace stavby'!K6</f>
        <v>Oprava osvětlení Budišov n.B. a Osoblaha</v>
      </c>
      <c r="F7" s="133"/>
      <c r="G7" s="133"/>
      <c r="H7" s="133"/>
      <c r="L7" s="20"/>
    </row>
    <row r="8" s="2" customFormat="1" ht="12" customHeight="1">
      <c r="A8" s="39"/>
      <c r="B8" s="45"/>
      <c r="C8" s="39"/>
      <c r="D8" s="133" t="s">
        <v>108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480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19</v>
      </c>
      <c r="E11" s="39"/>
      <c r="F11" s="137" t="s">
        <v>20</v>
      </c>
      <c r="G11" s="39"/>
      <c r="H11" s="39"/>
      <c r="I11" s="133" t="s">
        <v>21</v>
      </c>
      <c r="J11" s="137" t="s">
        <v>43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24</v>
      </c>
      <c r="E12" s="39"/>
      <c r="F12" s="137" t="s">
        <v>392</v>
      </c>
      <c r="G12" s="39"/>
      <c r="H12" s="39"/>
      <c r="I12" s="133" t="s">
        <v>26</v>
      </c>
      <c r="J12" s="138" t="str">
        <f>'Rekapitulace stavby'!AN8</f>
        <v>14. 5. 2021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34</v>
      </c>
      <c r="E14" s="39"/>
      <c r="F14" s="39"/>
      <c r="G14" s="39"/>
      <c r="H14" s="39"/>
      <c r="I14" s="133" t="s">
        <v>35</v>
      </c>
      <c r="J14" s="137" t="s">
        <v>36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">
        <v>37</v>
      </c>
      <c r="F15" s="39"/>
      <c r="G15" s="39"/>
      <c r="H15" s="39"/>
      <c r="I15" s="133" t="s">
        <v>38</v>
      </c>
      <c r="J15" s="137" t="s">
        <v>39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40</v>
      </c>
      <c r="E17" s="39"/>
      <c r="F17" s="39"/>
      <c r="G17" s="39"/>
      <c r="H17" s="39"/>
      <c r="I17" s="133" t="s">
        <v>35</v>
      </c>
      <c r="J17" s="33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3" t="str">
        <f>'Rekapitulace stavby'!E14</f>
        <v>Vyplň údaj</v>
      </c>
      <c r="F18" s="137"/>
      <c r="G18" s="137"/>
      <c r="H18" s="137"/>
      <c r="I18" s="133" t="s">
        <v>38</v>
      </c>
      <c r="J18" s="33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42</v>
      </c>
      <c r="E20" s="39"/>
      <c r="F20" s="39"/>
      <c r="G20" s="39"/>
      <c r="H20" s="39"/>
      <c r="I20" s="133" t="s">
        <v>35</v>
      </c>
      <c r="J20" s="137" t="s">
        <v>43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">
        <v>44</v>
      </c>
      <c r="F21" s="39"/>
      <c r="G21" s="39"/>
      <c r="H21" s="39"/>
      <c r="I21" s="133" t="s">
        <v>38</v>
      </c>
      <c r="J21" s="137" t="s">
        <v>43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46</v>
      </c>
      <c r="E23" s="39"/>
      <c r="F23" s="39"/>
      <c r="G23" s="39"/>
      <c r="H23" s="39"/>
      <c r="I23" s="133" t="s">
        <v>35</v>
      </c>
      <c r="J23" s="137" t="s">
        <v>43</v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">
        <v>44</v>
      </c>
      <c r="F24" s="39"/>
      <c r="G24" s="39"/>
      <c r="H24" s="39"/>
      <c r="I24" s="133" t="s">
        <v>38</v>
      </c>
      <c r="J24" s="137" t="s">
        <v>43</v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47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43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49</v>
      </c>
      <c r="E30" s="39"/>
      <c r="F30" s="39"/>
      <c r="G30" s="39"/>
      <c r="H30" s="39"/>
      <c r="I30" s="39"/>
      <c r="J30" s="145">
        <f>ROUND(J85,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51</v>
      </c>
      <c r="G32" s="39"/>
      <c r="H32" s="39"/>
      <c r="I32" s="146" t="s">
        <v>50</v>
      </c>
      <c r="J32" s="146" t="s">
        <v>52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53</v>
      </c>
      <c r="E33" s="133" t="s">
        <v>54</v>
      </c>
      <c r="F33" s="148">
        <f>ROUND((SUM(BE85:BE111)),  2)</f>
        <v>0</v>
      </c>
      <c r="G33" s="39"/>
      <c r="H33" s="39"/>
      <c r="I33" s="149">
        <v>0.20999999999999999</v>
      </c>
      <c r="J33" s="148">
        <f>ROUND(((SUM(BE85:BE111))*I33),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55</v>
      </c>
      <c r="F34" s="148">
        <f>ROUND((SUM(BF85:BF111)),  2)</f>
        <v>0</v>
      </c>
      <c r="G34" s="39"/>
      <c r="H34" s="39"/>
      <c r="I34" s="149">
        <v>0.14999999999999999</v>
      </c>
      <c r="J34" s="148">
        <f>ROUND(((SUM(BF85:BF111))*I34),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56</v>
      </c>
      <c r="F35" s="148">
        <f>ROUND((SUM(BG85:BG111)),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57</v>
      </c>
      <c r="F36" s="148">
        <f>ROUND((SUM(BH85:BH111)),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58</v>
      </c>
      <c r="F37" s="148">
        <f>ROUND((SUM(BI85:BI111)),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59</v>
      </c>
      <c r="E39" s="152"/>
      <c r="F39" s="152"/>
      <c r="G39" s="153" t="s">
        <v>60</v>
      </c>
      <c r="H39" s="154" t="s">
        <v>61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3" t="s">
        <v>112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2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Oprava osvětlení Budišov n.B. a Osoblaha</v>
      </c>
      <c r="F48" s="32"/>
      <c r="G48" s="32"/>
      <c r="H48" s="32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2" t="s">
        <v>108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SO04 - ZP - Zemní práce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2" t="s">
        <v>24</v>
      </c>
      <c r="D52" s="41"/>
      <c r="E52" s="41"/>
      <c r="F52" s="27" t="str">
        <f>F12</f>
        <v>Osoblaha</v>
      </c>
      <c r="G52" s="41"/>
      <c r="H52" s="41"/>
      <c r="I52" s="32" t="s">
        <v>26</v>
      </c>
      <c r="J52" s="73" t="str">
        <f>IF(J12="","",J12)</f>
        <v>14. 5. 2021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2" t="s">
        <v>34</v>
      </c>
      <c r="D54" s="41"/>
      <c r="E54" s="41"/>
      <c r="F54" s="27" t="str">
        <f>E15</f>
        <v>Správa železnic, státní organizace</v>
      </c>
      <c r="G54" s="41"/>
      <c r="H54" s="41"/>
      <c r="I54" s="32" t="s">
        <v>42</v>
      </c>
      <c r="J54" s="37" t="str">
        <f>E21</f>
        <v>Ing. Jiří Svoboda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2" t="s">
        <v>40</v>
      </c>
      <c r="D55" s="41"/>
      <c r="E55" s="41"/>
      <c r="F55" s="27" t="str">
        <f>IF(E18="","",E18)</f>
        <v>Vyplň údaj</v>
      </c>
      <c r="G55" s="41"/>
      <c r="H55" s="41"/>
      <c r="I55" s="32" t="s">
        <v>46</v>
      </c>
      <c r="J55" s="37" t="str">
        <f>E24</f>
        <v>Ing. Jiří Svoboda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113</v>
      </c>
      <c r="D57" s="163"/>
      <c r="E57" s="163"/>
      <c r="F57" s="163"/>
      <c r="G57" s="163"/>
      <c r="H57" s="163"/>
      <c r="I57" s="163"/>
      <c r="J57" s="164" t="s">
        <v>114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81</v>
      </c>
      <c r="D59" s="41"/>
      <c r="E59" s="41"/>
      <c r="F59" s="41"/>
      <c r="G59" s="41"/>
      <c r="H59" s="41"/>
      <c r="I59" s="41"/>
      <c r="J59" s="103">
        <f>J85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7" t="s">
        <v>115</v>
      </c>
    </row>
    <row r="60" s="9" customFormat="1" ht="24.96" customHeight="1">
      <c r="A60" s="9"/>
      <c r="B60" s="166"/>
      <c r="C60" s="167"/>
      <c r="D60" s="168" t="s">
        <v>330</v>
      </c>
      <c r="E60" s="169"/>
      <c r="F60" s="169"/>
      <c r="G60" s="169"/>
      <c r="H60" s="169"/>
      <c r="I60" s="169"/>
      <c r="J60" s="170">
        <f>J86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331</v>
      </c>
      <c r="E61" s="175"/>
      <c r="F61" s="175"/>
      <c r="G61" s="175"/>
      <c r="H61" s="175"/>
      <c r="I61" s="175"/>
      <c r="J61" s="176">
        <f>J87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2"/>
      <c r="C62" s="173"/>
      <c r="D62" s="174" t="s">
        <v>333</v>
      </c>
      <c r="E62" s="175"/>
      <c r="F62" s="175"/>
      <c r="G62" s="175"/>
      <c r="H62" s="175"/>
      <c r="I62" s="175"/>
      <c r="J62" s="176">
        <f>J99</f>
        <v>0</v>
      </c>
      <c r="K62" s="173"/>
      <c r="L62" s="17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2"/>
      <c r="C63" s="173"/>
      <c r="D63" s="174" t="s">
        <v>334</v>
      </c>
      <c r="E63" s="175"/>
      <c r="F63" s="175"/>
      <c r="G63" s="175"/>
      <c r="H63" s="175"/>
      <c r="I63" s="175"/>
      <c r="J63" s="176">
        <f>J101</f>
        <v>0</v>
      </c>
      <c r="K63" s="173"/>
      <c r="L63" s="17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2"/>
      <c r="C64" s="173"/>
      <c r="D64" s="174" t="s">
        <v>335</v>
      </c>
      <c r="E64" s="175"/>
      <c r="F64" s="175"/>
      <c r="G64" s="175"/>
      <c r="H64" s="175"/>
      <c r="I64" s="175"/>
      <c r="J64" s="176">
        <f>J107</f>
        <v>0</v>
      </c>
      <c r="K64" s="173"/>
      <c r="L64" s="177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2"/>
      <c r="C65" s="173"/>
      <c r="D65" s="174" t="s">
        <v>336</v>
      </c>
      <c r="E65" s="175"/>
      <c r="F65" s="175"/>
      <c r="G65" s="175"/>
      <c r="H65" s="175"/>
      <c r="I65" s="175"/>
      <c r="J65" s="176">
        <f>J110</f>
        <v>0</v>
      </c>
      <c r="K65" s="173"/>
      <c r="L65" s="17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2" customFormat="1" ht="21.84" customHeight="1">
      <c r="A66" s="39"/>
      <c r="B66" s="40"/>
      <c r="C66" s="41"/>
      <c r="D66" s="41"/>
      <c r="E66" s="41"/>
      <c r="F66" s="41"/>
      <c r="G66" s="41"/>
      <c r="H66" s="41"/>
      <c r="I66" s="41"/>
      <c r="J66" s="41"/>
      <c r="K66" s="41"/>
      <c r="L66" s="135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  <c r="AE66" s="39"/>
    </row>
    <row r="67" s="2" customFormat="1" ht="6.96" customHeight="1">
      <c r="A67" s="39"/>
      <c r="B67" s="60"/>
      <c r="C67" s="61"/>
      <c r="D67" s="61"/>
      <c r="E67" s="61"/>
      <c r="F67" s="61"/>
      <c r="G67" s="61"/>
      <c r="H67" s="61"/>
      <c r="I67" s="61"/>
      <c r="J67" s="61"/>
      <c r="K67" s="61"/>
      <c r="L67" s="135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</row>
    <row r="71" s="2" customFormat="1" ht="6.96" customHeight="1">
      <c r="A71" s="39"/>
      <c r="B71" s="62"/>
      <c r="C71" s="63"/>
      <c r="D71" s="63"/>
      <c r="E71" s="63"/>
      <c r="F71" s="63"/>
      <c r="G71" s="63"/>
      <c r="H71" s="63"/>
      <c r="I71" s="63"/>
      <c r="J71" s="63"/>
      <c r="K71" s="63"/>
      <c r="L71" s="13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24.96" customHeight="1">
      <c r="A72" s="39"/>
      <c r="B72" s="40"/>
      <c r="C72" s="23" t="s">
        <v>118</v>
      </c>
      <c r="D72" s="41"/>
      <c r="E72" s="41"/>
      <c r="F72" s="41"/>
      <c r="G72" s="41"/>
      <c r="H72" s="41"/>
      <c r="I72" s="41"/>
      <c r="J72" s="41"/>
      <c r="K72" s="41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6.96" customHeight="1">
      <c r="A73" s="39"/>
      <c r="B73" s="40"/>
      <c r="C73" s="41"/>
      <c r="D73" s="41"/>
      <c r="E73" s="41"/>
      <c r="F73" s="41"/>
      <c r="G73" s="41"/>
      <c r="H73" s="41"/>
      <c r="I73" s="41"/>
      <c r="J73" s="41"/>
      <c r="K73" s="41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12" customHeight="1">
      <c r="A74" s="39"/>
      <c r="B74" s="40"/>
      <c r="C74" s="32" t="s">
        <v>16</v>
      </c>
      <c r="D74" s="41"/>
      <c r="E74" s="41"/>
      <c r="F74" s="41"/>
      <c r="G74" s="41"/>
      <c r="H74" s="41"/>
      <c r="I74" s="41"/>
      <c r="J74" s="41"/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6.5" customHeight="1">
      <c r="A75" s="39"/>
      <c r="B75" s="40"/>
      <c r="C75" s="41"/>
      <c r="D75" s="41"/>
      <c r="E75" s="161" t="str">
        <f>E7</f>
        <v>Oprava osvětlení Budišov n.B. a Osoblaha</v>
      </c>
      <c r="F75" s="32"/>
      <c r="G75" s="32"/>
      <c r="H75" s="32"/>
      <c r="I75" s="41"/>
      <c r="J75" s="41"/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2" customHeight="1">
      <c r="A76" s="39"/>
      <c r="B76" s="40"/>
      <c r="C76" s="32" t="s">
        <v>108</v>
      </c>
      <c r="D76" s="41"/>
      <c r="E76" s="41"/>
      <c r="F76" s="41"/>
      <c r="G76" s="41"/>
      <c r="H76" s="41"/>
      <c r="I76" s="41"/>
      <c r="J76" s="41"/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6.5" customHeight="1">
      <c r="A77" s="39"/>
      <c r="B77" s="40"/>
      <c r="C77" s="41"/>
      <c r="D77" s="41"/>
      <c r="E77" s="70" t="str">
        <f>E9</f>
        <v>SO04 - ZP - Zemní práce</v>
      </c>
      <c r="F77" s="41"/>
      <c r="G77" s="41"/>
      <c r="H77" s="41"/>
      <c r="I77" s="41"/>
      <c r="J77" s="41"/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6.96" customHeight="1">
      <c r="A78" s="39"/>
      <c r="B78" s="40"/>
      <c r="C78" s="41"/>
      <c r="D78" s="41"/>
      <c r="E78" s="41"/>
      <c r="F78" s="41"/>
      <c r="G78" s="41"/>
      <c r="H78" s="41"/>
      <c r="I78" s="41"/>
      <c r="J78" s="41"/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2" customHeight="1">
      <c r="A79" s="39"/>
      <c r="B79" s="40"/>
      <c r="C79" s="32" t="s">
        <v>24</v>
      </c>
      <c r="D79" s="41"/>
      <c r="E79" s="41"/>
      <c r="F79" s="27" t="str">
        <f>F12</f>
        <v>Osoblaha</v>
      </c>
      <c r="G79" s="41"/>
      <c r="H79" s="41"/>
      <c r="I79" s="32" t="s">
        <v>26</v>
      </c>
      <c r="J79" s="73" t="str">
        <f>IF(J12="","",J12)</f>
        <v>14. 5. 2021</v>
      </c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6.96" customHeight="1">
      <c r="A80" s="39"/>
      <c r="B80" s="40"/>
      <c r="C80" s="41"/>
      <c r="D80" s="41"/>
      <c r="E80" s="41"/>
      <c r="F80" s="41"/>
      <c r="G80" s="41"/>
      <c r="H80" s="41"/>
      <c r="I80" s="41"/>
      <c r="J80" s="41"/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5.15" customHeight="1">
      <c r="A81" s="39"/>
      <c r="B81" s="40"/>
      <c r="C81" s="32" t="s">
        <v>34</v>
      </c>
      <c r="D81" s="41"/>
      <c r="E81" s="41"/>
      <c r="F81" s="27" t="str">
        <f>E15</f>
        <v>Správa železnic, státní organizace</v>
      </c>
      <c r="G81" s="41"/>
      <c r="H81" s="41"/>
      <c r="I81" s="32" t="s">
        <v>42</v>
      </c>
      <c r="J81" s="37" t="str">
        <f>E21</f>
        <v>Ing. Jiří Svoboda</v>
      </c>
      <c r="K81" s="41"/>
      <c r="L81" s="13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5.15" customHeight="1">
      <c r="A82" s="39"/>
      <c r="B82" s="40"/>
      <c r="C82" s="32" t="s">
        <v>40</v>
      </c>
      <c r="D82" s="41"/>
      <c r="E82" s="41"/>
      <c r="F82" s="27" t="str">
        <f>IF(E18="","",E18)</f>
        <v>Vyplň údaj</v>
      </c>
      <c r="G82" s="41"/>
      <c r="H82" s="41"/>
      <c r="I82" s="32" t="s">
        <v>46</v>
      </c>
      <c r="J82" s="37" t="str">
        <f>E24</f>
        <v>Ing. Jiří Svoboda</v>
      </c>
      <c r="K82" s="41"/>
      <c r="L82" s="13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0.32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13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11" customFormat="1" ht="29.28" customHeight="1">
      <c r="A84" s="178"/>
      <c r="B84" s="179"/>
      <c r="C84" s="180" t="s">
        <v>119</v>
      </c>
      <c r="D84" s="181" t="s">
        <v>68</v>
      </c>
      <c r="E84" s="181" t="s">
        <v>64</v>
      </c>
      <c r="F84" s="181" t="s">
        <v>65</v>
      </c>
      <c r="G84" s="181" t="s">
        <v>120</v>
      </c>
      <c r="H84" s="181" t="s">
        <v>121</v>
      </c>
      <c r="I84" s="181" t="s">
        <v>122</v>
      </c>
      <c r="J84" s="181" t="s">
        <v>114</v>
      </c>
      <c r="K84" s="182" t="s">
        <v>123</v>
      </c>
      <c r="L84" s="183"/>
      <c r="M84" s="93" t="s">
        <v>43</v>
      </c>
      <c r="N84" s="94" t="s">
        <v>53</v>
      </c>
      <c r="O84" s="94" t="s">
        <v>124</v>
      </c>
      <c r="P84" s="94" t="s">
        <v>125</v>
      </c>
      <c r="Q84" s="94" t="s">
        <v>126</v>
      </c>
      <c r="R84" s="94" t="s">
        <v>127</v>
      </c>
      <c r="S84" s="94" t="s">
        <v>128</v>
      </c>
      <c r="T84" s="95" t="s">
        <v>129</v>
      </c>
      <c r="U84" s="178"/>
      <c r="V84" s="178"/>
      <c r="W84" s="178"/>
      <c r="X84" s="178"/>
      <c r="Y84" s="178"/>
      <c r="Z84" s="178"/>
      <c r="AA84" s="178"/>
      <c r="AB84" s="178"/>
      <c r="AC84" s="178"/>
      <c r="AD84" s="178"/>
      <c r="AE84" s="178"/>
    </row>
    <row r="85" s="2" customFormat="1" ht="22.8" customHeight="1">
      <c r="A85" s="39"/>
      <c r="B85" s="40"/>
      <c r="C85" s="100" t="s">
        <v>130</v>
      </c>
      <c r="D85" s="41"/>
      <c r="E85" s="41"/>
      <c r="F85" s="41"/>
      <c r="G85" s="41"/>
      <c r="H85" s="41"/>
      <c r="I85" s="41"/>
      <c r="J85" s="184">
        <f>BK85</f>
        <v>0</v>
      </c>
      <c r="K85" s="41"/>
      <c r="L85" s="45"/>
      <c r="M85" s="96"/>
      <c r="N85" s="185"/>
      <c r="O85" s="97"/>
      <c r="P85" s="186">
        <f>P86</f>
        <v>0</v>
      </c>
      <c r="Q85" s="97"/>
      <c r="R85" s="186">
        <f>R86</f>
        <v>78.707200000000014</v>
      </c>
      <c r="S85" s="97"/>
      <c r="T85" s="187">
        <f>T86</f>
        <v>129.34399999999999</v>
      </c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  <c r="AT85" s="17" t="s">
        <v>82</v>
      </c>
      <c r="AU85" s="17" t="s">
        <v>115</v>
      </c>
      <c r="BK85" s="188">
        <f>BK86</f>
        <v>0</v>
      </c>
    </row>
    <row r="86" s="12" customFormat="1" ht="25.92" customHeight="1">
      <c r="A86" s="12"/>
      <c r="B86" s="189"/>
      <c r="C86" s="190"/>
      <c r="D86" s="191" t="s">
        <v>82</v>
      </c>
      <c r="E86" s="192" t="s">
        <v>337</v>
      </c>
      <c r="F86" s="192" t="s">
        <v>338</v>
      </c>
      <c r="G86" s="190"/>
      <c r="H86" s="190"/>
      <c r="I86" s="193"/>
      <c r="J86" s="194">
        <f>BK86</f>
        <v>0</v>
      </c>
      <c r="K86" s="190"/>
      <c r="L86" s="195"/>
      <c r="M86" s="196"/>
      <c r="N86" s="197"/>
      <c r="O86" s="197"/>
      <c r="P86" s="198">
        <f>P87+P99+P101+P107+P110</f>
        <v>0</v>
      </c>
      <c r="Q86" s="197"/>
      <c r="R86" s="198">
        <f>R87+R99+R101+R107+R110</f>
        <v>78.707200000000014</v>
      </c>
      <c r="S86" s="197"/>
      <c r="T86" s="199">
        <f>T87+T99+T101+T107+T110</f>
        <v>129.34399999999999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200" t="s">
        <v>23</v>
      </c>
      <c r="AT86" s="201" t="s">
        <v>82</v>
      </c>
      <c r="AU86" s="201" t="s">
        <v>83</v>
      </c>
      <c r="AY86" s="200" t="s">
        <v>134</v>
      </c>
      <c r="BK86" s="202">
        <f>BK87+BK99+BK101+BK107+BK110</f>
        <v>0</v>
      </c>
    </row>
    <row r="87" s="12" customFormat="1" ht="22.8" customHeight="1">
      <c r="A87" s="12"/>
      <c r="B87" s="189"/>
      <c r="C87" s="190"/>
      <c r="D87" s="191" t="s">
        <v>82</v>
      </c>
      <c r="E87" s="203" t="s">
        <v>23</v>
      </c>
      <c r="F87" s="203" t="s">
        <v>98</v>
      </c>
      <c r="G87" s="190"/>
      <c r="H87" s="190"/>
      <c r="I87" s="193"/>
      <c r="J87" s="204">
        <f>BK87</f>
        <v>0</v>
      </c>
      <c r="K87" s="190"/>
      <c r="L87" s="195"/>
      <c r="M87" s="196"/>
      <c r="N87" s="197"/>
      <c r="O87" s="197"/>
      <c r="P87" s="198">
        <f>SUM(P88:P98)</f>
        <v>0</v>
      </c>
      <c r="Q87" s="197"/>
      <c r="R87" s="198">
        <f>SUM(R88:R98)</f>
        <v>0</v>
      </c>
      <c r="S87" s="197"/>
      <c r="T87" s="199">
        <f>SUM(T88:T98)</f>
        <v>0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00" t="s">
        <v>23</v>
      </c>
      <c r="AT87" s="201" t="s">
        <v>82</v>
      </c>
      <c r="AU87" s="201" t="s">
        <v>23</v>
      </c>
      <c r="AY87" s="200" t="s">
        <v>134</v>
      </c>
      <c r="BK87" s="202">
        <f>SUM(BK88:BK98)</f>
        <v>0</v>
      </c>
    </row>
    <row r="88" s="2" customFormat="1">
      <c r="A88" s="39"/>
      <c r="B88" s="40"/>
      <c r="C88" s="219" t="s">
        <v>23</v>
      </c>
      <c r="D88" s="219" t="s">
        <v>144</v>
      </c>
      <c r="E88" s="220" t="s">
        <v>339</v>
      </c>
      <c r="F88" s="221" t="s">
        <v>340</v>
      </c>
      <c r="G88" s="222" t="s">
        <v>241</v>
      </c>
      <c r="H88" s="223">
        <v>182</v>
      </c>
      <c r="I88" s="224"/>
      <c r="J88" s="225">
        <f>ROUND(I88*H88,2)</f>
        <v>0</v>
      </c>
      <c r="K88" s="221" t="s">
        <v>341</v>
      </c>
      <c r="L88" s="45"/>
      <c r="M88" s="226" t="s">
        <v>43</v>
      </c>
      <c r="N88" s="227" t="s">
        <v>54</v>
      </c>
      <c r="O88" s="85"/>
      <c r="P88" s="215">
        <f>O88*H88</f>
        <v>0</v>
      </c>
      <c r="Q88" s="215">
        <v>0</v>
      </c>
      <c r="R88" s="215">
        <f>Q88*H88</f>
        <v>0</v>
      </c>
      <c r="S88" s="215">
        <v>0</v>
      </c>
      <c r="T88" s="216">
        <f>S88*H88</f>
        <v>0</v>
      </c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R88" s="217" t="s">
        <v>133</v>
      </c>
      <c r="AT88" s="217" t="s">
        <v>144</v>
      </c>
      <c r="AU88" s="217" t="s">
        <v>92</v>
      </c>
      <c r="AY88" s="17" t="s">
        <v>134</v>
      </c>
      <c r="BE88" s="218">
        <f>IF(N88="základní",J88,0)</f>
        <v>0</v>
      </c>
      <c r="BF88" s="218">
        <f>IF(N88="snížená",J88,0)</f>
        <v>0</v>
      </c>
      <c r="BG88" s="218">
        <f>IF(N88="zákl. přenesená",J88,0)</f>
        <v>0</v>
      </c>
      <c r="BH88" s="218">
        <f>IF(N88="sníž. přenesená",J88,0)</f>
        <v>0</v>
      </c>
      <c r="BI88" s="218">
        <f>IF(N88="nulová",J88,0)</f>
        <v>0</v>
      </c>
      <c r="BJ88" s="17" t="s">
        <v>23</v>
      </c>
      <c r="BK88" s="218">
        <f>ROUND(I88*H88,2)</f>
        <v>0</v>
      </c>
      <c r="BL88" s="17" t="s">
        <v>133</v>
      </c>
      <c r="BM88" s="217" t="s">
        <v>481</v>
      </c>
    </row>
    <row r="89" s="13" customFormat="1">
      <c r="A89" s="13"/>
      <c r="B89" s="233"/>
      <c r="C89" s="234"/>
      <c r="D89" s="228" t="s">
        <v>244</v>
      </c>
      <c r="E89" s="235" t="s">
        <v>43</v>
      </c>
      <c r="F89" s="236" t="s">
        <v>482</v>
      </c>
      <c r="G89" s="234"/>
      <c r="H89" s="237">
        <v>98</v>
      </c>
      <c r="I89" s="238"/>
      <c r="J89" s="234"/>
      <c r="K89" s="234"/>
      <c r="L89" s="239"/>
      <c r="M89" s="240"/>
      <c r="N89" s="241"/>
      <c r="O89" s="241"/>
      <c r="P89" s="241"/>
      <c r="Q89" s="241"/>
      <c r="R89" s="241"/>
      <c r="S89" s="241"/>
      <c r="T89" s="242"/>
      <c r="U89" s="13"/>
      <c r="V89" s="13"/>
      <c r="W89" s="13"/>
      <c r="X89" s="13"/>
      <c r="Y89" s="13"/>
      <c r="Z89" s="13"/>
      <c r="AA89" s="13"/>
      <c r="AB89" s="13"/>
      <c r="AC89" s="13"/>
      <c r="AD89" s="13"/>
      <c r="AE89" s="13"/>
      <c r="AT89" s="243" t="s">
        <v>244</v>
      </c>
      <c r="AU89" s="243" t="s">
        <v>92</v>
      </c>
      <c r="AV89" s="13" t="s">
        <v>92</v>
      </c>
      <c r="AW89" s="13" t="s">
        <v>45</v>
      </c>
      <c r="AX89" s="13" t="s">
        <v>83</v>
      </c>
      <c r="AY89" s="243" t="s">
        <v>134</v>
      </c>
    </row>
    <row r="90" s="13" customFormat="1">
      <c r="A90" s="13"/>
      <c r="B90" s="233"/>
      <c r="C90" s="234"/>
      <c r="D90" s="228" t="s">
        <v>244</v>
      </c>
      <c r="E90" s="235" t="s">
        <v>43</v>
      </c>
      <c r="F90" s="236" t="s">
        <v>483</v>
      </c>
      <c r="G90" s="234"/>
      <c r="H90" s="237">
        <v>84</v>
      </c>
      <c r="I90" s="238"/>
      <c r="J90" s="234"/>
      <c r="K90" s="234"/>
      <c r="L90" s="239"/>
      <c r="M90" s="240"/>
      <c r="N90" s="241"/>
      <c r="O90" s="241"/>
      <c r="P90" s="241"/>
      <c r="Q90" s="241"/>
      <c r="R90" s="241"/>
      <c r="S90" s="241"/>
      <c r="T90" s="242"/>
      <c r="U90" s="13"/>
      <c r="V90" s="13"/>
      <c r="W90" s="13"/>
      <c r="X90" s="13"/>
      <c r="Y90" s="13"/>
      <c r="Z90" s="13"/>
      <c r="AA90" s="13"/>
      <c r="AB90" s="13"/>
      <c r="AC90" s="13"/>
      <c r="AD90" s="13"/>
      <c r="AE90" s="13"/>
      <c r="AT90" s="243" t="s">
        <v>244</v>
      </c>
      <c r="AU90" s="243" t="s">
        <v>92</v>
      </c>
      <c r="AV90" s="13" t="s">
        <v>92</v>
      </c>
      <c r="AW90" s="13" t="s">
        <v>45</v>
      </c>
      <c r="AX90" s="13" t="s">
        <v>83</v>
      </c>
      <c r="AY90" s="243" t="s">
        <v>134</v>
      </c>
    </row>
    <row r="91" s="14" customFormat="1">
      <c r="A91" s="14"/>
      <c r="B91" s="244"/>
      <c r="C91" s="245"/>
      <c r="D91" s="228" t="s">
        <v>244</v>
      </c>
      <c r="E91" s="246" t="s">
        <v>43</v>
      </c>
      <c r="F91" s="247" t="s">
        <v>246</v>
      </c>
      <c r="G91" s="245"/>
      <c r="H91" s="248">
        <v>182</v>
      </c>
      <c r="I91" s="249"/>
      <c r="J91" s="245"/>
      <c r="K91" s="245"/>
      <c r="L91" s="250"/>
      <c r="M91" s="251"/>
      <c r="N91" s="252"/>
      <c r="O91" s="252"/>
      <c r="P91" s="252"/>
      <c r="Q91" s="252"/>
      <c r="R91" s="252"/>
      <c r="S91" s="252"/>
      <c r="T91" s="253"/>
      <c r="U91" s="14"/>
      <c r="V91" s="14"/>
      <c r="W91" s="14"/>
      <c r="X91" s="14"/>
      <c r="Y91" s="14"/>
      <c r="Z91" s="14"/>
      <c r="AA91" s="14"/>
      <c r="AB91" s="14"/>
      <c r="AC91" s="14"/>
      <c r="AD91" s="14"/>
      <c r="AE91" s="14"/>
      <c r="AT91" s="254" t="s">
        <v>244</v>
      </c>
      <c r="AU91" s="254" t="s">
        <v>92</v>
      </c>
      <c r="AV91" s="14" t="s">
        <v>133</v>
      </c>
      <c r="AW91" s="14" t="s">
        <v>45</v>
      </c>
      <c r="AX91" s="14" t="s">
        <v>23</v>
      </c>
      <c r="AY91" s="254" t="s">
        <v>134</v>
      </c>
    </row>
    <row r="92" s="2" customFormat="1" ht="33" customHeight="1">
      <c r="A92" s="39"/>
      <c r="B92" s="40"/>
      <c r="C92" s="219" t="s">
        <v>92</v>
      </c>
      <c r="D92" s="219" t="s">
        <v>144</v>
      </c>
      <c r="E92" s="220" t="s">
        <v>343</v>
      </c>
      <c r="F92" s="221" t="s">
        <v>344</v>
      </c>
      <c r="G92" s="222" t="s">
        <v>241</v>
      </c>
      <c r="H92" s="223">
        <v>182</v>
      </c>
      <c r="I92" s="224"/>
      <c r="J92" s="225">
        <f>ROUND(I92*H92,2)</f>
        <v>0</v>
      </c>
      <c r="K92" s="221" t="s">
        <v>341</v>
      </c>
      <c r="L92" s="45"/>
      <c r="M92" s="226" t="s">
        <v>43</v>
      </c>
      <c r="N92" s="227" t="s">
        <v>54</v>
      </c>
      <c r="O92" s="85"/>
      <c r="P92" s="215">
        <f>O92*H92</f>
        <v>0</v>
      </c>
      <c r="Q92" s="215">
        <v>0</v>
      </c>
      <c r="R92" s="215">
        <f>Q92*H92</f>
        <v>0</v>
      </c>
      <c r="S92" s="215">
        <v>0</v>
      </c>
      <c r="T92" s="216">
        <f>S92*H92</f>
        <v>0</v>
      </c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R92" s="217" t="s">
        <v>133</v>
      </c>
      <c r="AT92" s="217" t="s">
        <v>144</v>
      </c>
      <c r="AU92" s="217" t="s">
        <v>92</v>
      </c>
      <c r="AY92" s="17" t="s">
        <v>134</v>
      </c>
      <c r="BE92" s="218">
        <f>IF(N92="základní",J92,0)</f>
        <v>0</v>
      </c>
      <c r="BF92" s="218">
        <f>IF(N92="snížená",J92,0)</f>
        <v>0</v>
      </c>
      <c r="BG92" s="218">
        <f>IF(N92="zákl. přenesená",J92,0)</f>
        <v>0</v>
      </c>
      <c r="BH92" s="218">
        <f>IF(N92="sníž. přenesená",J92,0)</f>
        <v>0</v>
      </c>
      <c r="BI92" s="218">
        <f>IF(N92="nulová",J92,0)</f>
        <v>0</v>
      </c>
      <c r="BJ92" s="17" t="s">
        <v>23</v>
      </c>
      <c r="BK92" s="218">
        <f>ROUND(I92*H92,2)</f>
        <v>0</v>
      </c>
      <c r="BL92" s="17" t="s">
        <v>133</v>
      </c>
      <c r="BM92" s="217" t="s">
        <v>484</v>
      </c>
    </row>
    <row r="93" s="2" customFormat="1">
      <c r="A93" s="39"/>
      <c r="B93" s="40"/>
      <c r="C93" s="219" t="s">
        <v>148</v>
      </c>
      <c r="D93" s="219" t="s">
        <v>144</v>
      </c>
      <c r="E93" s="220" t="s">
        <v>348</v>
      </c>
      <c r="F93" s="221" t="s">
        <v>349</v>
      </c>
      <c r="G93" s="222" t="s">
        <v>241</v>
      </c>
      <c r="H93" s="223">
        <v>11.199999999999999</v>
      </c>
      <c r="I93" s="224"/>
      <c r="J93" s="225">
        <f>ROUND(I93*H93,2)</f>
        <v>0</v>
      </c>
      <c r="K93" s="221" t="s">
        <v>341</v>
      </c>
      <c r="L93" s="45"/>
      <c r="M93" s="226" t="s">
        <v>43</v>
      </c>
      <c r="N93" s="227" t="s">
        <v>54</v>
      </c>
      <c r="O93" s="85"/>
      <c r="P93" s="215">
        <f>O93*H93</f>
        <v>0</v>
      </c>
      <c r="Q93" s="215">
        <v>0</v>
      </c>
      <c r="R93" s="215">
        <f>Q93*H93</f>
        <v>0</v>
      </c>
      <c r="S93" s="215">
        <v>0</v>
      </c>
      <c r="T93" s="216">
        <f>S93*H93</f>
        <v>0</v>
      </c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R93" s="217" t="s">
        <v>133</v>
      </c>
      <c r="AT93" s="217" t="s">
        <v>144</v>
      </c>
      <c r="AU93" s="217" t="s">
        <v>92</v>
      </c>
      <c r="AY93" s="17" t="s">
        <v>134</v>
      </c>
      <c r="BE93" s="218">
        <f>IF(N93="základní",J93,0)</f>
        <v>0</v>
      </c>
      <c r="BF93" s="218">
        <f>IF(N93="snížená",J93,0)</f>
        <v>0</v>
      </c>
      <c r="BG93" s="218">
        <f>IF(N93="zákl. přenesená",J93,0)</f>
        <v>0</v>
      </c>
      <c r="BH93" s="218">
        <f>IF(N93="sníž. přenesená",J93,0)</f>
        <v>0</v>
      </c>
      <c r="BI93" s="218">
        <f>IF(N93="nulová",J93,0)</f>
        <v>0</v>
      </c>
      <c r="BJ93" s="17" t="s">
        <v>23</v>
      </c>
      <c r="BK93" s="218">
        <f>ROUND(I93*H93,2)</f>
        <v>0</v>
      </c>
      <c r="BL93" s="17" t="s">
        <v>133</v>
      </c>
      <c r="BM93" s="217" t="s">
        <v>485</v>
      </c>
    </row>
    <row r="94" s="2" customFormat="1" ht="16.5" customHeight="1">
      <c r="A94" s="39"/>
      <c r="B94" s="40"/>
      <c r="C94" s="219" t="s">
        <v>133</v>
      </c>
      <c r="D94" s="219" t="s">
        <v>144</v>
      </c>
      <c r="E94" s="220" t="s">
        <v>351</v>
      </c>
      <c r="F94" s="221" t="s">
        <v>352</v>
      </c>
      <c r="G94" s="222" t="s">
        <v>353</v>
      </c>
      <c r="H94" s="223">
        <v>520</v>
      </c>
      <c r="I94" s="224"/>
      <c r="J94" s="225">
        <f>ROUND(I94*H94,2)</f>
        <v>0</v>
      </c>
      <c r="K94" s="221" t="s">
        <v>341</v>
      </c>
      <c r="L94" s="45"/>
      <c r="M94" s="226" t="s">
        <v>43</v>
      </c>
      <c r="N94" s="227" t="s">
        <v>54</v>
      </c>
      <c r="O94" s="85"/>
      <c r="P94" s="215">
        <f>O94*H94</f>
        <v>0</v>
      </c>
      <c r="Q94" s="215">
        <v>0</v>
      </c>
      <c r="R94" s="215">
        <f>Q94*H94</f>
        <v>0</v>
      </c>
      <c r="S94" s="215">
        <v>0</v>
      </c>
      <c r="T94" s="216">
        <f>S94*H94</f>
        <v>0</v>
      </c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R94" s="217" t="s">
        <v>133</v>
      </c>
      <c r="AT94" s="217" t="s">
        <v>144</v>
      </c>
      <c r="AU94" s="217" t="s">
        <v>92</v>
      </c>
      <c r="AY94" s="17" t="s">
        <v>134</v>
      </c>
      <c r="BE94" s="218">
        <f>IF(N94="základní",J94,0)</f>
        <v>0</v>
      </c>
      <c r="BF94" s="218">
        <f>IF(N94="snížená",J94,0)</f>
        <v>0</v>
      </c>
      <c r="BG94" s="218">
        <f>IF(N94="zákl. přenesená",J94,0)</f>
        <v>0</v>
      </c>
      <c r="BH94" s="218">
        <f>IF(N94="sníž. přenesená",J94,0)</f>
        <v>0</v>
      </c>
      <c r="BI94" s="218">
        <f>IF(N94="nulová",J94,0)</f>
        <v>0</v>
      </c>
      <c r="BJ94" s="17" t="s">
        <v>23</v>
      </c>
      <c r="BK94" s="218">
        <f>ROUND(I94*H94,2)</f>
        <v>0</v>
      </c>
      <c r="BL94" s="17" t="s">
        <v>133</v>
      </c>
      <c r="BM94" s="217" t="s">
        <v>486</v>
      </c>
    </row>
    <row r="95" s="2" customFormat="1">
      <c r="A95" s="39"/>
      <c r="B95" s="40"/>
      <c r="C95" s="219" t="s">
        <v>156</v>
      </c>
      <c r="D95" s="219" t="s">
        <v>144</v>
      </c>
      <c r="E95" s="220" t="s">
        <v>355</v>
      </c>
      <c r="F95" s="221" t="s">
        <v>356</v>
      </c>
      <c r="G95" s="222" t="s">
        <v>241</v>
      </c>
      <c r="H95" s="223">
        <v>11.199999999999999</v>
      </c>
      <c r="I95" s="224"/>
      <c r="J95" s="225">
        <f>ROUND(I95*H95,2)</f>
        <v>0</v>
      </c>
      <c r="K95" s="221" t="s">
        <v>341</v>
      </c>
      <c r="L95" s="45"/>
      <c r="M95" s="226" t="s">
        <v>43</v>
      </c>
      <c r="N95" s="227" t="s">
        <v>54</v>
      </c>
      <c r="O95" s="85"/>
      <c r="P95" s="215">
        <f>O95*H95</f>
        <v>0</v>
      </c>
      <c r="Q95" s="215">
        <v>0</v>
      </c>
      <c r="R95" s="215">
        <f>Q95*H95</f>
        <v>0</v>
      </c>
      <c r="S95" s="215">
        <v>0</v>
      </c>
      <c r="T95" s="216">
        <f>S95*H95</f>
        <v>0</v>
      </c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R95" s="217" t="s">
        <v>133</v>
      </c>
      <c r="AT95" s="217" t="s">
        <v>144</v>
      </c>
      <c r="AU95" s="217" t="s">
        <v>92</v>
      </c>
      <c r="AY95" s="17" t="s">
        <v>134</v>
      </c>
      <c r="BE95" s="218">
        <f>IF(N95="základní",J95,0)</f>
        <v>0</v>
      </c>
      <c r="BF95" s="218">
        <f>IF(N95="snížená",J95,0)</f>
        <v>0</v>
      </c>
      <c r="BG95" s="218">
        <f>IF(N95="zákl. přenesená",J95,0)</f>
        <v>0</v>
      </c>
      <c r="BH95" s="218">
        <f>IF(N95="sníž. přenesená",J95,0)</f>
        <v>0</v>
      </c>
      <c r="BI95" s="218">
        <f>IF(N95="nulová",J95,0)</f>
        <v>0</v>
      </c>
      <c r="BJ95" s="17" t="s">
        <v>23</v>
      </c>
      <c r="BK95" s="218">
        <f>ROUND(I95*H95,2)</f>
        <v>0</v>
      </c>
      <c r="BL95" s="17" t="s">
        <v>133</v>
      </c>
      <c r="BM95" s="217" t="s">
        <v>487</v>
      </c>
    </row>
    <row r="96" s="13" customFormat="1">
      <c r="A96" s="13"/>
      <c r="B96" s="233"/>
      <c r="C96" s="234"/>
      <c r="D96" s="228" t="s">
        <v>244</v>
      </c>
      <c r="E96" s="235" t="s">
        <v>43</v>
      </c>
      <c r="F96" s="236" t="s">
        <v>358</v>
      </c>
      <c r="G96" s="234"/>
      <c r="H96" s="237">
        <v>11.199999999999999</v>
      </c>
      <c r="I96" s="238"/>
      <c r="J96" s="234"/>
      <c r="K96" s="234"/>
      <c r="L96" s="239"/>
      <c r="M96" s="240"/>
      <c r="N96" s="241"/>
      <c r="O96" s="241"/>
      <c r="P96" s="241"/>
      <c r="Q96" s="241"/>
      <c r="R96" s="241"/>
      <c r="S96" s="241"/>
      <c r="T96" s="242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43" t="s">
        <v>244</v>
      </c>
      <c r="AU96" s="243" t="s">
        <v>92</v>
      </c>
      <c r="AV96" s="13" t="s">
        <v>92</v>
      </c>
      <c r="AW96" s="13" t="s">
        <v>45</v>
      </c>
      <c r="AX96" s="13" t="s">
        <v>83</v>
      </c>
      <c r="AY96" s="243" t="s">
        <v>134</v>
      </c>
    </row>
    <row r="97" s="14" customFormat="1">
      <c r="A97" s="14"/>
      <c r="B97" s="244"/>
      <c r="C97" s="245"/>
      <c r="D97" s="228" t="s">
        <v>244</v>
      </c>
      <c r="E97" s="246" t="s">
        <v>43</v>
      </c>
      <c r="F97" s="247" t="s">
        <v>246</v>
      </c>
      <c r="G97" s="245"/>
      <c r="H97" s="248">
        <v>11.199999999999999</v>
      </c>
      <c r="I97" s="249"/>
      <c r="J97" s="245"/>
      <c r="K97" s="245"/>
      <c r="L97" s="250"/>
      <c r="M97" s="251"/>
      <c r="N97" s="252"/>
      <c r="O97" s="252"/>
      <c r="P97" s="252"/>
      <c r="Q97" s="252"/>
      <c r="R97" s="252"/>
      <c r="S97" s="252"/>
      <c r="T97" s="253"/>
      <c r="U97" s="14"/>
      <c r="V97" s="14"/>
      <c r="W97" s="14"/>
      <c r="X97" s="14"/>
      <c r="Y97" s="14"/>
      <c r="Z97" s="14"/>
      <c r="AA97" s="14"/>
      <c r="AB97" s="14"/>
      <c r="AC97" s="14"/>
      <c r="AD97" s="14"/>
      <c r="AE97" s="14"/>
      <c r="AT97" s="254" t="s">
        <v>244</v>
      </c>
      <c r="AU97" s="254" t="s">
        <v>92</v>
      </c>
      <c r="AV97" s="14" t="s">
        <v>133</v>
      </c>
      <c r="AW97" s="14" t="s">
        <v>45</v>
      </c>
      <c r="AX97" s="14" t="s">
        <v>23</v>
      </c>
      <c r="AY97" s="254" t="s">
        <v>134</v>
      </c>
    </row>
    <row r="98" s="2" customFormat="1">
      <c r="A98" s="39"/>
      <c r="B98" s="40"/>
      <c r="C98" s="219" t="s">
        <v>162</v>
      </c>
      <c r="D98" s="219" t="s">
        <v>144</v>
      </c>
      <c r="E98" s="220" t="s">
        <v>359</v>
      </c>
      <c r="F98" s="221" t="s">
        <v>360</v>
      </c>
      <c r="G98" s="222" t="s">
        <v>300</v>
      </c>
      <c r="H98" s="223">
        <v>11.199999999999999</v>
      </c>
      <c r="I98" s="224"/>
      <c r="J98" s="225">
        <f>ROUND(I98*H98,2)</f>
        <v>0</v>
      </c>
      <c r="K98" s="221" t="s">
        <v>341</v>
      </c>
      <c r="L98" s="45"/>
      <c r="M98" s="226" t="s">
        <v>43</v>
      </c>
      <c r="N98" s="227" t="s">
        <v>54</v>
      </c>
      <c r="O98" s="85"/>
      <c r="P98" s="215">
        <f>O98*H98</f>
        <v>0</v>
      </c>
      <c r="Q98" s="215">
        <v>0</v>
      </c>
      <c r="R98" s="215">
        <f>Q98*H98</f>
        <v>0</v>
      </c>
      <c r="S98" s="215">
        <v>0</v>
      </c>
      <c r="T98" s="216">
        <f>S98*H98</f>
        <v>0</v>
      </c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R98" s="217" t="s">
        <v>133</v>
      </c>
      <c r="AT98" s="217" t="s">
        <v>144</v>
      </c>
      <c r="AU98" s="217" t="s">
        <v>92</v>
      </c>
      <c r="AY98" s="17" t="s">
        <v>134</v>
      </c>
      <c r="BE98" s="218">
        <f>IF(N98="základní",J98,0)</f>
        <v>0</v>
      </c>
      <c r="BF98" s="218">
        <f>IF(N98="snížená",J98,0)</f>
        <v>0</v>
      </c>
      <c r="BG98" s="218">
        <f>IF(N98="zákl. přenesená",J98,0)</f>
        <v>0</v>
      </c>
      <c r="BH98" s="218">
        <f>IF(N98="sníž. přenesená",J98,0)</f>
        <v>0</v>
      </c>
      <c r="BI98" s="218">
        <f>IF(N98="nulová",J98,0)</f>
        <v>0</v>
      </c>
      <c r="BJ98" s="17" t="s">
        <v>23</v>
      </c>
      <c r="BK98" s="218">
        <f>ROUND(I98*H98,2)</f>
        <v>0</v>
      </c>
      <c r="BL98" s="17" t="s">
        <v>133</v>
      </c>
      <c r="BM98" s="217" t="s">
        <v>488</v>
      </c>
    </row>
    <row r="99" s="12" customFormat="1" ht="22.8" customHeight="1">
      <c r="A99" s="12"/>
      <c r="B99" s="189"/>
      <c r="C99" s="190"/>
      <c r="D99" s="191" t="s">
        <v>82</v>
      </c>
      <c r="E99" s="203" t="s">
        <v>156</v>
      </c>
      <c r="F99" s="203" t="s">
        <v>363</v>
      </c>
      <c r="G99" s="190"/>
      <c r="H99" s="190"/>
      <c r="I99" s="193"/>
      <c r="J99" s="204">
        <f>BK99</f>
        <v>0</v>
      </c>
      <c r="K99" s="190"/>
      <c r="L99" s="195"/>
      <c r="M99" s="196"/>
      <c r="N99" s="197"/>
      <c r="O99" s="197"/>
      <c r="P99" s="198">
        <f>P100</f>
        <v>0</v>
      </c>
      <c r="Q99" s="197"/>
      <c r="R99" s="198">
        <f>R100</f>
        <v>0</v>
      </c>
      <c r="S99" s="197"/>
      <c r="T99" s="199">
        <f>T100</f>
        <v>104</v>
      </c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R99" s="200" t="s">
        <v>23</v>
      </c>
      <c r="AT99" s="201" t="s">
        <v>82</v>
      </c>
      <c r="AU99" s="201" t="s">
        <v>23</v>
      </c>
      <c r="AY99" s="200" t="s">
        <v>134</v>
      </c>
      <c r="BK99" s="202">
        <f>BK100</f>
        <v>0</v>
      </c>
    </row>
    <row r="100" s="2" customFormat="1" ht="16.5" customHeight="1">
      <c r="A100" s="39"/>
      <c r="B100" s="40"/>
      <c r="C100" s="219" t="s">
        <v>166</v>
      </c>
      <c r="D100" s="219" t="s">
        <v>144</v>
      </c>
      <c r="E100" s="220" t="s">
        <v>364</v>
      </c>
      <c r="F100" s="221" t="s">
        <v>365</v>
      </c>
      <c r="G100" s="222" t="s">
        <v>140</v>
      </c>
      <c r="H100" s="223">
        <v>520</v>
      </c>
      <c r="I100" s="224"/>
      <c r="J100" s="225">
        <f>ROUND(I100*H100,2)</f>
        <v>0</v>
      </c>
      <c r="K100" s="221" t="s">
        <v>341</v>
      </c>
      <c r="L100" s="45"/>
      <c r="M100" s="226" t="s">
        <v>43</v>
      </c>
      <c r="N100" s="227" t="s">
        <v>54</v>
      </c>
      <c r="O100" s="85"/>
      <c r="P100" s="215">
        <f>O100*H100</f>
        <v>0</v>
      </c>
      <c r="Q100" s="215">
        <v>0</v>
      </c>
      <c r="R100" s="215">
        <f>Q100*H100</f>
        <v>0</v>
      </c>
      <c r="S100" s="215">
        <v>0.20000000000000001</v>
      </c>
      <c r="T100" s="216">
        <f>S100*H100</f>
        <v>104</v>
      </c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R100" s="217" t="s">
        <v>133</v>
      </c>
      <c r="AT100" s="217" t="s">
        <v>144</v>
      </c>
      <c r="AU100" s="217" t="s">
        <v>92</v>
      </c>
      <c r="AY100" s="17" t="s">
        <v>134</v>
      </c>
      <c r="BE100" s="218">
        <f>IF(N100="základní",J100,0)</f>
        <v>0</v>
      </c>
      <c r="BF100" s="218">
        <f>IF(N100="snížená",J100,0)</f>
        <v>0</v>
      </c>
      <c r="BG100" s="218">
        <f>IF(N100="zákl. přenesená",J100,0)</f>
        <v>0</v>
      </c>
      <c r="BH100" s="218">
        <f>IF(N100="sníž. přenesená",J100,0)</f>
        <v>0</v>
      </c>
      <c r="BI100" s="218">
        <f>IF(N100="nulová",J100,0)</f>
        <v>0</v>
      </c>
      <c r="BJ100" s="17" t="s">
        <v>23</v>
      </c>
      <c r="BK100" s="218">
        <f>ROUND(I100*H100,2)</f>
        <v>0</v>
      </c>
      <c r="BL100" s="17" t="s">
        <v>133</v>
      </c>
      <c r="BM100" s="217" t="s">
        <v>489</v>
      </c>
    </row>
    <row r="101" s="12" customFormat="1" ht="22.8" customHeight="1">
      <c r="A101" s="12"/>
      <c r="B101" s="189"/>
      <c r="C101" s="190"/>
      <c r="D101" s="191" t="s">
        <v>82</v>
      </c>
      <c r="E101" s="203" t="s">
        <v>174</v>
      </c>
      <c r="F101" s="203" t="s">
        <v>367</v>
      </c>
      <c r="G101" s="190"/>
      <c r="H101" s="190"/>
      <c r="I101" s="193"/>
      <c r="J101" s="204">
        <f>BK101</f>
        <v>0</v>
      </c>
      <c r="K101" s="190"/>
      <c r="L101" s="195"/>
      <c r="M101" s="196"/>
      <c r="N101" s="197"/>
      <c r="O101" s="197"/>
      <c r="P101" s="198">
        <f>SUM(P102:P106)</f>
        <v>0</v>
      </c>
      <c r="Q101" s="197"/>
      <c r="R101" s="198">
        <f>SUM(R102:R106)</f>
        <v>78.707200000000014</v>
      </c>
      <c r="S101" s="197"/>
      <c r="T101" s="199">
        <f>SUM(T102:T106)</f>
        <v>25.344000000000001</v>
      </c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R101" s="200" t="s">
        <v>23</v>
      </c>
      <c r="AT101" s="201" t="s">
        <v>82</v>
      </c>
      <c r="AU101" s="201" t="s">
        <v>23</v>
      </c>
      <c r="AY101" s="200" t="s">
        <v>134</v>
      </c>
      <c r="BK101" s="202">
        <f>SUM(BK102:BK106)</f>
        <v>0</v>
      </c>
    </row>
    <row r="102" s="2" customFormat="1">
      <c r="A102" s="39"/>
      <c r="B102" s="40"/>
      <c r="C102" s="219" t="s">
        <v>170</v>
      </c>
      <c r="D102" s="219" t="s">
        <v>144</v>
      </c>
      <c r="E102" s="220" t="s">
        <v>368</v>
      </c>
      <c r="F102" s="221" t="s">
        <v>369</v>
      </c>
      <c r="G102" s="222" t="s">
        <v>353</v>
      </c>
      <c r="H102" s="223">
        <v>520</v>
      </c>
      <c r="I102" s="224"/>
      <c r="J102" s="225">
        <f>ROUND(I102*H102,2)</f>
        <v>0</v>
      </c>
      <c r="K102" s="221" t="s">
        <v>341</v>
      </c>
      <c r="L102" s="45"/>
      <c r="M102" s="226" t="s">
        <v>43</v>
      </c>
      <c r="N102" s="227" t="s">
        <v>54</v>
      </c>
      <c r="O102" s="85"/>
      <c r="P102" s="215">
        <f>O102*H102</f>
        <v>0</v>
      </c>
      <c r="Q102" s="215">
        <v>0.00010000000000000001</v>
      </c>
      <c r="R102" s="215">
        <f>Q102*H102</f>
        <v>0.052000000000000005</v>
      </c>
      <c r="S102" s="215">
        <v>0</v>
      </c>
      <c r="T102" s="216">
        <f>S102*H102</f>
        <v>0</v>
      </c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R102" s="217" t="s">
        <v>133</v>
      </c>
      <c r="AT102" s="217" t="s">
        <v>144</v>
      </c>
      <c r="AU102" s="217" t="s">
        <v>92</v>
      </c>
      <c r="AY102" s="17" t="s">
        <v>134</v>
      </c>
      <c r="BE102" s="218">
        <f>IF(N102="základní",J102,0)</f>
        <v>0</v>
      </c>
      <c r="BF102" s="218">
        <f>IF(N102="snížená",J102,0)</f>
        <v>0</v>
      </c>
      <c r="BG102" s="218">
        <f>IF(N102="zákl. přenesená",J102,0)</f>
        <v>0</v>
      </c>
      <c r="BH102" s="218">
        <f>IF(N102="sníž. přenesená",J102,0)</f>
        <v>0</v>
      </c>
      <c r="BI102" s="218">
        <f>IF(N102="nulová",J102,0)</f>
        <v>0</v>
      </c>
      <c r="BJ102" s="17" t="s">
        <v>23</v>
      </c>
      <c r="BK102" s="218">
        <f>ROUND(I102*H102,2)</f>
        <v>0</v>
      </c>
      <c r="BL102" s="17" t="s">
        <v>133</v>
      </c>
      <c r="BM102" s="217" t="s">
        <v>490</v>
      </c>
    </row>
    <row r="103" s="2" customFormat="1">
      <c r="A103" s="39"/>
      <c r="B103" s="40"/>
      <c r="C103" s="219" t="s">
        <v>174</v>
      </c>
      <c r="D103" s="219" t="s">
        <v>144</v>
      </c>
      <c r="E103" s="220" t="s">
        <v>371</v>
      </c>
      <c r="F103" s="221" t="s">
        <v>372</v>
      </c>
      <c r="G103" s="222" t="s">
        <v>353</v>
      </c>
      <c r="H103" s="223">
        <v>520</v>
      </c>
      <c r="I103" s="224"/>
      <c r="J103" s="225">
        <f>ROUND(I103*H103,2)</f>
        <v>0</v>
      </c>
      <c r="K103" s="221" t="s">
        <v>341</v>
      </c>
      <c r="L103" s="45"/>
      <c r="M103" s="226" t="s">
        <v>43</v>
      </c>
      <c r="N103" s="227" t="s">
        <v>54</v>
      </c>
      <c r="O103" s="85"/>
      <c r="P103" s="215">
        <f>O103*H103</f>
        <v>0</v>
      </c>
      <c r="Q103" s="215">
        <v>0.15126000000000001</v>
      </c>
      <c r="R103" s="215">
        <f>Q103*H103</f>
        <v>78.655200000000008</v>
      </c>
      <c r="S103" s="215">
        <v>0</v>
      </c>
      <c r="T103" s="216">
        <f>S103*H103</f>
        <v>0</v>
      </c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R103" s="217" t="s">
        <v>133</v>
      </c>
      <c r="AT103" s="217" t="s">
        <v>144</v>
      </c>
      <c r="AU103" s="217" t="s">
        <v>92</v>
      </c>
      <c r="AY103" s="17" t="s">
        <v>134</v>
      </c>
      <c r="BE103" s="218">
        <f>IF(N103="základní",J103,0)</f>
        <v>0</v>
      </c>
      <c r="BF103" s="218">
        <f>IF(N103="snížená",J103,0)</f>
        <v>0</v>
      </c>
      <c r="BG103" s="218">
        <f>IF(N103="zákl. přenesená",J103,0)</f>
        <v>0</v>
      </c>
      <c r="BH103" s="218">
        <f>IF(N103="sníž. přenesená",J103,0)</f>
        <v>0</v>
      </c>
      <c r="BI103" s="218">
        <f>IF(N103="nulová",J103,0)</f>
        <v>0</v>
      </c>
      <c r="BJ103" s="17" t="s">
        <v>23</v>
      </c>
      <c r="BK103" s="218">
        <f>ROUND(I103*H103,2)</f>
        <v>0</v>
      </c>
      <c r="BL103" s="17" t="s">
        <v>133</v>
      </c>
      <c r="BM103" s="217" t="s">
        <v>491</v>
      </c>
    </row>
    <row r="104" s="2" customFormat="1" ht="16.5" customHeight="1">
      <c r="A104" s="39"/>
      <c r="B104" s="40"/>
      <c r="C104" s="219" t="s">
        <v>28</v>
      </c>
      <c r="D104" s="219" t="s">
        <v>144</v>
      </c>
      <c r="E104" s="220" t="s">
        <v>374</v>
      </c>
      <c r="F104" s="221" t="s">
        <v>375</v>
      </c>
      <c r="G104" s="222" t="s">
        <v>241</v>
      </c>
      <c r="H104" s="223">
        <v>11.52</v>
      </c>
      <c r="I104" s="224"/>
      <c r="J104" s="225">
        <f>ROUND(I104*H104,2)</f>
        <v>0</v>
      </c>
      <c r="K104" s="221" t="s">
        <v>341</v>
      </c>
      <c r="L104" s="45"/>
      <c r="M104" s="226" t="s">
        <v>43</v>
      </c>
      <c r="N104" s="227" t="s">
        <v>54</v>
      </c>
      <c r="O104" s="85"/>
      <c r="P104" s="215">
        <f>O104*H104</f>
        <v>0</v>
      </c>
      <c r="Q104" s="215">
        <v>0</v>
      </c>
      <c r="R104" s="215">
        <f>Q104*H104</f>
        <v>0</v>
      </c>
      <c r="S104" s="215">
        <v>2.2000000000000002</v>
      </c>
      <c r="T104" s="216">
        <f>S104*H104</f>
        <v>25.344000000000001</v>
      </c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R104" s="217" t="s">
        <v>133</v>
      </c>
      <c r="AT104" s="217" t="s">
        <v>144</v>
      </c>
      <c r="AU104" s="217" t="s">
        <v>92</v>
      </c>
      <c r="AY104" s="17" t="s">
        <v>134</v>
      </c>
      <c r="BE104" s="218">
        <f>IF(N104="základní",J104,0)</f>
        <v>0</v>
      </c>
      <c r="BF104" s="218">
        <f>IF(N104="snížená",J104,0)</f>
        <v>0</v>
      </c>
      <c r="BG104" s="218">
        <f>IF(N104="zákl. přenesená",J104,0)</f>
        <v>0</v>
      </c>
      <c r="BH104" s="218">
        <f>IF(N104="sníž. přenesená",J104,0)</f>
        <v>0</v>
      </c>
      <c r="BI104" s="218">
        <f>IF(N104="nulová",J104,0)</f>
        <v>0</v>
      </c>
      <c r="BJ104" s="17" t="s">
        <v>23</v>
      </c>
      <c r="BK104" s="218">
        <f>ROUND(I104*H104,2)</f>
        <v>0</v>
      </c>
      <c r="BL104" s="17" t="s">
        <v>133</v>
      </c>
      <c r="BM104" s="217" t="s">
        <v>492</v>
      </c>
    </row>
    <row r="105" s="13" customFormat="1">
      <c r="A105" s="13"/>
      <c r="B105" s="233"/>
      <c r="C105" s="234"/>
      <c r="D105" s="228" t="s">
        <v>244</v>
      </c>
      <c r="E105" s="235" t="s">
        <v>43</v>
      </c>
      <c r="F105" s="236" t="s">
        <v>493</v>
      </c>
      <c r="G105" s="234"/>
      <c r="H105" s="237">
        <v>11.52</v>
      </c>
      <c r="I105" s="238"/>
      <c r="J105" s="234"/>
      <c r="K105" s="234"/>
      <c r="L105" s="239"/>
      <c r="M105" s="240"/>
      <c r="N105" s="241"/>
      <c r="O105" s="241"/>
      <c r="P105" s="241"/>
      <c r="Q105" s="241"/>
      <c r="R105" s="241"/>
      <c r="S105" s="241"/>
      <c r="T105" s="242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43" t="s">
        <v>244</v>
      </c>
      <c r="AU105" s="243" t="s">
        <v>92</v>
      </c>
      <c r="AV105" s="13" t="s">
        <v>92</v>
      </c>
      <c r="AW105" s="13" t="s">
        <v>45</v>
      </c>
      <c r="AX105" s="13" t="s">
        <v>83</v>
      </c>
      <c r="AY105" s="243" t="s">
        <v>134</v>
      </c>
    </row>
    <row r="106" s="14" customFormat="1">
      <c r="A106" s="14"/>
      <c r="B106" s="244"/>
      <c r="C106" s="245"/>
      <c r="D106" s="228" t="s">
        <v>244</v>
      </c>
      <c r="E106" s="246" t="s">
        <v>43</v>
      </c>
      <c r="F106" s="247" t="s">
        <v>246</v>
      </c>
      <c r="G106" s="245"/>
      <c r="H106" s="248">
        <v>11.52</v>
      </c>
      <c r="I106" s="249"/>
      <c r="J106" s="245"/>
      <c r="K106" s="245"/>
      <c r="L106" s="250"/>
      <c r="M106" s="251"/>
      <c r="N106" s="252"/>
      <c r="O106" s="252"/>
      <c r="P106" s="252"/>
      <c r="Q106" s="252"/>
      <c r="R106" s="252"/>
      <c r="S106" s="252"/>
      <c r="T106" s="253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54" t="s">
        <v>244</v>
      </c>
      <c r="AU106" s="254" t="s">
        <v>92</v>
      </c>
      <c r="AV106" s="14" t="s">
        <v>133</v>
      </c>
      <c r="AW106" s="14" t="s">
        <v>45</v>
      </c>
      <c r="AX106" s="14" t="s">
        <v>23</v>
      </c>
      <c r="AY106" s="254" t="s">
        <v>134</v>
      </c>
    </row>
    <row r="107" s="12" customFormat="1" ht="22.8" customHeight="1">
      <c r="A107" s="12"/>
      <c r="B107" s="189"/>
      <c r="C107" s="190"/>
      <c r="D107" s="191" t="s">
        <v>82</v>
      </c>
      <c r="E107" s="203" t="s">
        <v>378</v>
      </c>
      <c r="F107" s="203" t="s">
        <v>379</v>
      </c>
      <c r="G107" s="190"/>
      <c r="H107" s="190"/>
      <c r="I107" s="193"/>
      <c r="J107" s="204">
        <f>BK107</f>
        <v>0</v>
      </c>
      <c r="K107" s="190"/>
      <c r="L107" s="195"/>
      <c r="M107" s="196"/>
      <c r="N107" s="197"/>
      <c r="O107" s="197"/>
      <c r="P107" s="198">
        <f>SUM(P108:P109)</f>
        <v>0</v>
      </c>
      <c r="Q107" s="197"/>
      <c r="R107" s="198">
        <f>SUM(R108:R109)</f>
        <v>0</v>
      </c>
      <c r="S107" s="197"/>
      <c r="T107" s="199">
        <f>SUM(T108:T109)</f>
        <v>0</v>
      </c>
      <c r="U107" s="12"/>
      <c r="V107" s="12"/>
      <c r="W107" s="12"/>
      <c r="X107" s="12"/>
      <c r="Y107" s="12"/>
      <c r="Z107" s="12"/>
      <c r="AA107" s="12"/>
      <c r="AB107" s="12"/>
      <c r="AC107" s="12"/>
      <c r="AD107" s="12"/>
      <c r="AE107" s="12"/>
      <c r="AR107" s="200" t="s">
        <v>23</v>
      </c>
      <c r="AT107" s="201" t="s">
        <v>82</v>
      </c>
      <c r="AU107" s="201" t="s">
        <v>23</v>
      </c>
      <c r="AY107" s="200" t="s">
        <v>134</v>
      </c>
      <c r="BK107" s="202">
        <f>SUM(BK108:BK109)</f>
        <v>0</v>
      </c>
    </row>
    <row r="108" s="2" customFormat="1" ht="21.75" customHeight="1">
      <c r="A108" s="39"/>
      <c r="B108" s="40"/>
      <c r="C108" s="219" t="s">
        <v>181</v>
      </c>
      <c r="D108" s="219" t="s">
        <v>144</v>
      </c>
      <c r="E108" s="220" t="s">
        <v>380</v>
      </c>
      <c r="F108" s="221" t="s">
        <v>381</v>
      </c>
      <c r="G108" s="222" t="s">
        <v>300</v>
      </c>
      <c r="H108" s="223">
        <v>12</v>
      </c>
      <c r="I108" s="224"/>
      <c r="J108" s="225">
        <f>ROUND(I108*H108,2)</f>
        <v>0</v>
      </c>
      <c r="K108" s="221" t="s">
        <v>341</v>
      </c>
      <c r="L108" s="45"/>
      <c r="M108" s="226" t="s">
        <v>43</v>
      </c>
      <c r="N108" s="227" t="s">
        <v>54</v>
      </c>
      <c r="O108" s="85"/>
      <c r="P108" s="215">
        <f>O108*H108</f>
        <v>0</v>
      </c>
      <c r="Q108" s="215">
        <v>0</v>
      </c>
      <c r="R108" s="215">
        <f>Q108*H108</f>
        <v>0</v>
      </c>
      <c r="S108" s="215">
        <v>0</v>
      </c>
      <c r="T108" s="216">
        <f>S108*H108</f>
        <v>0</v>
      </c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R108" s="217" t="s">
        <v>133</v>
      </c>
      <c r="AT108" s="217" t="s">
        <v>144</v>
      </c>
      <c r="AU108" s="217" t="s">
        <v>92</v>
      </c>
      <c r="AY108" s="17" t="s">
        <v>134</v>
      </c>
      <c r="BE108" s="218">
        <f>IF(N108="základní",J108,0)</f>
        <v>0</v>
      </c>
      <c r="BF108" s="218">
        <f>IF(N108="snížená",J108,0)</f>
        <v>0</v>
      </c>
      <c r="BG108" s="218">
        <f>IF(N108="zákl. přenesená",J108,0)</f>
        <v>0</v>
      </c>
      <c r="BH108" s="218">
        <f>IF(N108="sníž. přenesená",J108,0)</f>
        <v>0</v>
      </c>
      <c r="BI108" s="218">
        <f>IF(N108="nulová",J108,0)</f>
        <v>0</v>
      </c>
      <c r="BJ108" s="17" t="s">
        <v>23</v>
      </c>
      <c r="BK108" s="218">
        <f>ROUND(I108*H108,2)</f>
        <v>0</v>
      </c>
      <c r="BL108" s="17" t="s">
        <v>133</v>
      </c>
      <c r="BM108" s="217" t="s">
        <v>494</v>
      </c>
    </row>
    <row r="109" s="2" customFormat="1">
      <c r="A109" s="39"/>
      <c r="B109" s="40"/>
      <c r="C109" s="219" t="s">
        <v>186</v>
      </c>
      <c r="D109" s="219" t="s">
        <v>144</v>
      </c>
      <c r="E109" s="220" t="s">
        <v>383</v>
      </c>
      <c r="F109" s="221" t="s">
        <v>384</v>
      </c>
      <c r="G109" s="222" t="s">
        <v>300</v>
      </c>
      <c r="H109" s="223">
        <v>12</v>
      </c>
      <c r="I109" s="224"/>
      <c r="J109" s="225">
        <f>ROUND(I109*H109,2)</f>
        <v>0</v>
      </c>
      <c r="K109" s="221" t="s">
        <v>341</v>
      </c>
      <c r="L109" s="45"/>
      <c r="M109" s="226" t="s">
        <v>43</v>
      </c>
      <c r="N109" s="227" t="s">
        <v>54</v>
      </c>
      <c r="O109" s="85"/>
      <c r="P109" s="215">
        <f>O109*H109</f>
        <v>0</v>
      </c>
      <c r="Q109" s="215">
        <v>0</v>
      </c>
      <c r="R109" s="215">
        <f>Q109*H109</f>
        <v>0</v>
      </c>
      <c r="S109" s="215">
        <v>0</v>
      </c>
      <c r="T109" s="216">
        <f>S109*H109</f>
        <v>0</v>
      </c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R109" s="217" t="s">
        <v>133</v>
      </c>
      <c r="AT109" s="217" t="s">
        <v>144</v>
      </c>
      <c r="AU109" s="217" t="s">
        <v>92</v>
      </c>
      <c r="AY109" s="17" t="s">
        <v>134</v>
      </c>
      <c r="BE109" s="218">
        <f>IF(N109="základní",J109,0)</f>
        <v>0</v>
      </c>
      <c r="BF109" s="218">
        <f>IF(N109="snížená",J109,0)</f>
        <v>0</v>
      </c>
      <c r="BG109" s="218">
        <f>IF(N109="zákl. přenesená",J109,0)</f>
        <v>0</v>
      </c>
      <c r="BH109" s="218">
        <f>IF(N109="sníž. přenesená",J109,0)</f>
        <v>0</v>
      </c>
      <c r="BI109" s="218">
        <f>IF(N109="nulová",J109,0)</f>
        <v>0</v>
      </c>
      <c r="BJ109" s="17" t="s">
        <v>23</v>
      </c>
      <c r="BK109" s="218">
        <f>ROUND(I109*H109,2)</f>
        <v>0</v>
      </c>
      <c r="BL109" s="17" t="s">
        <v>133</v>
      </c>
      <c r="BM109" s="217" t="s">
        <v>495</v>
      </c>
    </row>
    <row r="110" s="12" customFormat="1" ht="22.8" customHeight="1">
      <c r="A110" s="12"/>
      <c r="B110" s="189"/>
      <c r="C110" s="190"/>
      <c r="D110" s="191" t="s">
        <v>82</v>
      </c>
      <c r="E110" s="203" t="s">
        <v>386</v>
      </c>
      <c r="F110" s="203" t="s">
        <v>387</v>
      </c>
      <c r="G110" s="190"/>
      <c r="H110" s="190"/>
      <c r="I110" s="193"/>
      <c r="J110" s="204">
        <f>BK110</f>
        <v>0</v>
      </c>
      <c r="K110" s="190"/>
      <c r="L110" s="195"/>
      <c r="M110" s="196"/>
      <c r="N110" s="197"/>
      <c r="O110" s="197"/>
      <c r="P110" s="198">
        <f>P111</f>
        <v>0</v>
      </c>
      <c r="Q110" s="197"/>
      <c r="R110" s="198">
        <f>R111</f>
        <v>0</v>
      </c>
      <c r="S110" s="197"/>
      <c r="T110" s="199">
        <f>T111</f>
        <v>0</v>
      </c>
      <c r="U110" s="12"/>
      <c r="V110" s="12"/>
      <c r="W110" s="12"/>
      <c r="X110" s="12"/>
      <c r="Y110" s="12"/>
      <c r="Z110" s="12"/>
      <c r="AA110" s="12"/>
      <c r="AB110" s="12"/>
      <c r="AC110" s="12"/>
      <c r="AD110" s="12"/>
      <c r="AE110" s="12"/>
      <c r="AR110" s="200" t="s">
        <v>23</v>
      </c>
      <c r="AT110" s="201" t="s">
        <v>82</v>
      </c>
      <c r="AU110" s="201" t="s">
        <v>23</v>
      </c>
      <c r="AY110" s="200" t="s">
        <v>134</v>
      </c>
      <c r="BK110" s="202">
        <f>BK111</f>
        <v>0</v>
      </c>
    </row>
    <row r="111" s="2" customFormat="1" ht="16.5" customHeight="1">
      <c r="A111" s="39"/>
      <c r="B111" s="40"/>
      <c r="C111" s="219" t="s">
        <v>190</v>
      </c>
      <c r="D111" s="219" t="s">
        <v>144</v>
      </c>
      <c r="E111" s="220" t="s">
        <v>388</v>
      </c>
      <c r="F111" s="221" t="s">
        <v>389</v>
      </c>
      <c r="G111" s="222" t="s">
        <v>300</v>
      </c>
      <c r="H111" s="223">
        <v>12</v>
      </c>
      <c r="I111" s="224"/>
      <c r="J111" s="225">
        <f>ROUND(I111*H111,2)</f>
        <v>0</v>
      </c>
      <c r="K111" s="221" t="s">
        <v>341</v>
      </c>
      <c r="L111" s="45"/>
      <c r="M111" s="261" t="s">
        <v>43</v>
      </c>
      <c r="N111" s="262" t="s">
        <v>54</v>
      </c>
      <c r="O111" s="257"/>
      <c r="P111" s="258">
        <f>O111*H111</f>
        <v>0</v>
      </c>
      <c r="Q111" s="258">
        <v>0</v>
      </c>
      <c r="R111" s="258">
        <f>Q111*H111</f>
        <v>0</v>
      </c>
      <c r="S111" s="258">
        <v>0</v>
      </c>
      <c r="T111" s="259">
        <f>S111*H111</f>
        <v>0</v>
      </c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R111" s="217" t="s">
        <v>133</v>
      </c>
      <c r="AT111" s="217" t="s">
        <v>144</v>
      </c>
      <c r="AU111" s="217" t="s">
        <v>92</v>
      </c>
      <c r="AY111" s="17" t="s">
        <v>134</v>
      </c>
      <c r="BE111" s="218">
        <f>IF(N111="základní",J111,0)</f>
        <v>0</v>
      </c>
      <c r="BF111" s="218">
        <f>IF(N111="snížená",J111,0)</f>
        <v>0</v>
      </c>
      <c r="BG111" s="218">
        <f>IF(N111="zákl. přenesená",J111,0)</f>
        <v>0</v>
      </c>
      <c r="BH111" s="218">
        <f>IF(N111="sníž. přenesená",J111,0)</f>
        <v>0</v>
      </c>
      <c r="BI111" s="218">
        <f>IF(N111="nulová",J111,0)</f>
        <v>0</v>
      </c>
      <c r="BJ111" s="17" t="s">
        <v>23</v>
      </c>
      <c r="BK111" s="218">
        <f>ROUND(I111*H111,2)</f>
        <v>0</v>
      </c>
      <c r="BL111" s="17" t="s">
        <v>133</v>
      </c>
      <c r="BM111" s="217" t="s">
        <v>496</v>
      </c>
    </row>
    <row r="112" s="2" customFormat="1" ht="6.96" customHeight="1">
      <c r="A112" s="39"/>
      <c r="B112" s="60"/>
      <c r="C112" s="61"/>
      <c r="D112" s="61"/>
      <c r="E112" s="61"/>
      <c r="F112" s="61"/>
      <c r="G112" s="61"/>
      <c r="H112" s="61"/>
      <c r="I112" s="61"/>
      <c r="J112" s="61"/>
      <c r="K112" s="61"/>
      <c r="L112" s="45"/>
      <c r="M112" s="39"/>
      <c r="O112" s="39"/>
      <c r="P112" s="39"/>
      <c r="Q112" s="39"/>
      <c r="R112" s="39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</sheetData>
  <sheetProtection sheet="1" autoFilter="0" formatColumns="0" formatRows="0" objects="1" scenarios="1" spinCount="100000" saltValue="LUAgUqxiOv4JIjFKUlIiS2JOwP718HeCJDNJ9L+MvjwPXwlSk2QOFHgb8ZF4MkhFlY2wMlmW/m/uSA8TgV9/YQ==" hashValue="gRhJJNsDXY6quuQilUtJVxPdeQ69N2acyu+I9Fd3GBZixZlQgxLl5aJ8Oh3cDqoO5cUomvb6sbwOtPh+TiTlCQ==" algorithmName="SHA-512" password="CC35"/>
  <autoFilter ref="C84:K111"/>
  <mergeCells count="9">
    <mergeCell ref="E7:H7"/>
    <mergeCell ref="E9:H9"/>
    <mergeCell ref="E18:H18"/>
    <mergeCell ref="E27:H27"/>
    <mergeCell ref="E48:H48"/>
    <mergeCell ref="E50:H50"/>
    <mergeCell ref="E75:H75"/>
    <mergeCell ref="E77:H77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106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0"/>
      <c r="AT3" s="17" t="s">
        <v>92</v>
      </c>
    </row>
    <row r="4" s="1" customFormat="1" ht="24.96" customHeight="1">
      <c r="B4" s="20"/>
      <c r="D4" s="131" t="s">
        <v>107</v>
      </c>
      <c r="L4" s="20"/>
      <c r="M4" s="132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33" t="s">
        <v>16</v>
      </c>
      <c r="L6" s="20"/>
    </row>
    <row r="7" s="1" customFormat="1" ht="16.5" customHeight="1">
      <c r="B7" s="20"/>
      <c r="E7" s="134" t="str">
        <f>'Rekapitulace stavby'!K6</f>
        <v>Oprava osvětlení Budišov n.B. a Osoblaha</v>
      </c>
      <c r="F7" s="133"/>
      <c r="G7" s="133"/>
      <c r="H7" s="133"/>
      <c r="L7" s="20"/>
    </row>
    <row r="8" s="2" customFormat="1" ht="12" customHeight="1">
      <c r="A8" s="39"/>
      <c r="B8" s="45"/>
      <c r="C8" s="39"/>
      <c r="D8" s="133" t="s">
        <v>108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497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19</v>
      </c>
      <c r="E11" s="39"/>
      <c r="F11" s="137" t="s">
        <v>20</v>
      </c>
      <c r="G11" s="39"/>
      <c r="H11" s="39"/>
      <c r="I11" s="133" t="s">
        <v>21</v>
      </c>
      <c r="J11" s="137" t="s">
        <v>43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24</v>
      </c>
      <c r="E12" s="39"/>
      <c r="F12" s="137" t="s">
        <v>392</v>
      </c>
      <c r="G12" s="39"/>
      <c r="H12" s="39"/>
      <c r="I12" s="133" t="s">
        <v>26</v>
      </c>
      <c r="J12" s="138" t="str">
        <f>'Rekapitulace stavby'!AN8</f>
        <v>14. 5. 2021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34</v>
      </c>
      <c r="E14" s="39"/>
      <c r="F14" s="39"/>
      <c r="G14" s="39"/>
      <c r="H14" s="39"/>
      <c r="I14" s="133" t="s">
        <v>35</v>
      </c>
      <c r="J14" s="137" t="s">
        <v>36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">
        <v>37</v>
      </c>
      <c r="F15" s="39"/>
      <c r="G15" s="39"/>
      <c r="H15" s="39"/>
      <c r="I15" s="133" t="s">
        <v>38</v>
      </c>
      <c r="J15" s="137" t="s">
        <v>39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40</v>
      </c>
      <c r="E17" s="39"/>
      <c r="F17" s="39"/>
      <c r="G17" s="39"/>
      <c r="H17" s="39"/>
      <c r="I17" s="133" t="s">
        <v>35</v>
      </c>
      <c r="J17" s="33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3" t="str">
        <f>'Rekapitulace stavby'!E14</f>
        <v>Vyplň údaj</v>
      </c>
      <c r="F18" s="137"/>
      <c r="G18" s="137"/>
      <c r="H18" s="137"/>
      <c r="I18" s="133" t="s">
        <v>38</v>
      </c>
      <c r="J18" s="33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42</v>
      </c>
      <c r="E20" s="39"/>
      <c r="F20" s="39"/>
      <c r="G20" s="39"/>
      <c r="H20" s="39"/>
      <c r="I20" s="133" t="s">
        <v>35</v>
      </c>
      <c r="J20" s="137" t="s">
        <v>43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">
        <v>44</v>
      </c>
      <c r="F21" s="39"/>
      <c r="G21" s="39"/>
      <c r="H21" s="39"/>
      <c r="I21" s="133" t="s">
        <v>38</v>
      </c>
      <c r="J21" s="137" t="s">
        <v>43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46</v>
      </c>
      <c r="E23" s="39"/>
      <c r="F23" s="39"/>
      <c r="G23" s="39"/>
      <c r="H23" s="39"/>
      <c r="I23" s="133" t="s">
        <v>35</v>
      </c>
      <c r="J23" s="137" t="s">
        <v>43</v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">
        <v>44</v>
      </c>
      <c r="F24" s="39"/>
      <c r="G24" s="39"/>
      <c r="H24" s="39"/>
      <c r="I24" s="133" t="s">
        <v>38</v>
      </c>
      <c r="J24" s="137" t="s">
        <v>43</v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47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43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49</v>
      </c>
      <c r="E30" s="39"/>
      <c r="F30" s="39"/>
      <c r="G30" s="39"/>
      <c r="H30" s="39"/>
      <c r="I30" s="39"/>
      <c r="J30" s="145">
        <f>ROUND(J83,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51</v>
      </c>
      <c r="G32" s="39"/>
      <c r="H32" s="39"/>
      <c r="I32" s="146" t="s">
        <v>50</v>
      </c>
      <c r="J32" s="146" t="s">
        <v>52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53</v>
      </c>
      <c r="E33" s="133" t="s">
        <v>54</v>
      </c>
      <c r="F33" s="148">
        <f>ROUND((SUM(BE83:BE97)),  2)</f>
        <v>0</v>
      </c>
      <c r="G33" s="39"/>
      <c r="H33" s="39"/>
      <c r="I33" s="149">
        <v>0.20999999999999999</v>
      </c>
      <c r="J33" s="148">
        <f>ROUND(((SUM(BE83:BE97))*I33),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55</v>
      </c>
      <c r="F34" s="148">
        <f>ROUND((SUM(BF83:BF97)),  2)</f>
        <v>0</v>
      </c>
      <c r="G34" s="39"/>
      <c r="H34" s="39"/>
      <c r="I34" s="149">
        <v>0.14999999999999999</v>
      </c>
      <c r="J34" s="148">
        <f>ROUND(((SUM(BF83:BF97))*I34),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56</v>
      </c>
      <c r="F35" s="148">
        <f>ROUND((SUM(BG83:BG97)),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57</v>
      </c>
      <c r="F36" s="148">
        <f>ROUND((SUM(BH83:BH97)),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58</v>
      </c>
      <c r="F37" s="148">
        <f>ROUND((SUM(BI83:BI97)),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59</v>
      </c>
      <c r="E39" s="152"/>
      <c r="F39" s="152"/>
      <c r="G39" s="153" t="s">
        <v>60</v>
      </c>
      <c r="H39" s="154" t="s">
        <v>61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3" t="s">
        <v>112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2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Oprava osvětlení Budišov n.B. a Osoblaha</v>
      </c>
      <c r="F48" s="32"/>
      <c r="G48" s="32"/>
      <c r="H48" s="32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2" t="s">
        <v>108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SO04 VRN - Vedlejší rozpočtové náklady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2" t="s">
        <v>24</v>
      </c>
      <c r="D52" s="41"/>
      <c r="E52" s="41"/>
      <c r="F52" s="27" t="str">
        <f>F12</f>
        <v>Osoblaha</v>
      </c>
      <c r="G52" s="41"/>
      <c r="H52" s="41"/>
      <c r="I52" s="32" t="s">
        <v>26</v>
      </c>
      <c r="J52" s="73" t="str">
        <f>IF(J12="","",J12)</f>
        <v>14. 5. 2021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2" t="s">
        <v>34</v>
      </c>
      <c r="D54" s="41"/>
      <c r="E54" s="41"/>
      <c r="F54" s="27" t="str">
        <f>E15</f>
        <v>Správa železnic, státní organizace</v>
      </c>
      <c r="G54" s="41"/>
      <c r="H54" s="41"/>
      <c r="I54" s="32" t="s">
        <v>42</v>
      </c>
      <c r="J54" s="37" t="str">
        <f>E21</f>
        <v>Ing. Jiří Svoboda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2" t="s">
        <v>40</v>
      </c>
      <c r="D55" s="41"/>
      <c r="E55" s="41"/>
      <c r="F55" s="27" t="str">
        <f>IF(E18="","",E18)</f>
        <v>Vyplň údaj</v>
      </c>
      <c r="G55" s="41"/>
      <c r="H55" s="41"/>
      <c r="I55" s="32" t="s">
        <v>46</v>
      </c>
      <c r="J55" s="37" t="str">
        <f>E24</f>
        <v>Ing. Jiří Svoboda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113</v>
      </c>
      <c r="D57" s="163"/>
      <c r="E57" s="163"/>
      <c r="F57" s="163"/>
      <c r="G57" s="163"/>
      <c r="H57" s="163"/>
      <c r="I57" s="163"/>
      <c r="J57" s="164" t="s">
        <v>114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81</v>
      </c>
      <c r="D59" s="41"/>
      <c r="E59" s="41"/>
      <c r="F59" s="41"/>
      <c r="G59" s="41"/>
      <c r="H59" s="41"/>
      <c r="I59" s="41"/>
      <c r="J59" s="103">
        <f>J83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7" t="s">
        <v>115</v>
      </c>
    </row>
    <row r="60" s="9" customFormat="1" ht="24.96" customHeight="1">
      <c r="A60" s="9"/>
      <c r="B60" s="166"/>
      <c r="C60" s="167"/>
      <c r="D60" s="168" t="s">
        <v>289</v>
      </c>
      <c r="E60" s="169"/>
      <c r="F60" s="169"/>
      <c r="G60" s="169"/>
      <c r="H60" s="169"/>
      <c r="I60" s="169"/>
      <c r="J60" s="170">
        <f>J84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290</v>
      </c>
      <c r="E61" s="175"/>
      <c r="F61" s="175"/>
      <c r="G61" s="175"/>
      <c r="H61" s="175"/>
      <c r="I61" s="175"/>
      <c r="J61" s="176">
        <f>J89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2"/>
      <c r="C62" s="173"/>
      <c r="D62" s="174" t="s">
        <v>291</v>
      </c>
      <c r="E62" s="175"/>
      <c r="F62" s="175"/>
      <c r="G62" s="175"/>
      <c r="H62" s="175"/>
      <c r="I62" s="175"/>
      <c r="J62" s="176">
        <f>J94</f>
        <v>0</v>
      </c>
      <c r="K62" s="173"/>
      <c r="L62" s="17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2"/>
      <c r="C63" s="173"/>
      <c r="D63" s="174" t="s">
        <v>292</v>
      </c>
      <c r="E63" s="175"/>
      <c r="F63" s="175"/>
      <c r="G63" s="175"/>
      <c r="H63" s="175"/>
      <c r="I63" s="175"/>
      <c r="J63" s="176">
        <f>J96</f>
        <v>0</v>
      </c>
      <c r="K63" s="173"/>
      <c r="L63" s="17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2" customFormat="1" ht="21.84" customHeight="1">
      <c r="A64" s="39"/>
      <c r="B64" s="40"/>
      <c r="C64" s="41"/>
      <c r="D64" s="41"/>
      <c r="E64" s="41"/>
      <c r="F64" s="41"/>
      <c r="G64" s="41"/>
      <c r="H64" s="41"/>
      <c r="I64" s="41"/>
      <c r="J64" s="41"/>
      <c r="K64" s="41"/>
      <c r="L64" s="135"/>
      <c r="S64" s="39"/>
      <c r="T64" s="39"/>
      <c r="U64" s="39"/>
      <c r="V64" s="39"/>
      <c r="W64" s="39"/>
      <c r="X64" s="39"/>
      <c r="Y64" s="39"/>
      <c r="Z64" s="39"/>
      <c r="AA64" s="39"/>
      <c r="AB64" s="39"/>
      <c r="AC64" s="39"/>
      <c r="AD64" s="39"/>
      <c r="AE64" s="39"/>
    </row>
    <row r="65" s="2" customFormat="1" ht="6.96" customHeight="1">
      <c r="A65" s="39"/>
      <c r="B65" s="60"/>
      <c r="C65" s="61"/>
      <c r="D65" s="61"/>
      <c r="E65" s="61"/>
      <c r="F65" s="61"/>
      <c r="G65" s="61"/>
      <c r="H65" s="61"/>
      <c r="I65" s="61"/>
      <c r="J65" s="61"/>
      <c r="K65" s="61"/>
      <c r="L65" s="135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9" s="2" customFormat="1" ht="6.96" customHeight="1">
      <c r="A69" s="39"/>
      <c r="B69" s="62"/>
      <c r="C69" s="63"/>
      <c r="D69" s="63"/>
      <c r="E69" s="63"/>
      <c r="F69" s="63"/>
      <c r="G69" s="63"/>
      <c r="H69" s="63"/>
      <c r="I69" s="63"/>
      <c r="J69" s="63"/>
      <c r="K69" s="63"/>
      <c r="L69" s="135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24.96" customHeight="1">
      <c r="A70" s="39"/>
      <c r="B70" s="40"/>
      <c r="C70" s="23" t="s">
        <v>118</v>
      </c>
      <c r="D70" s="41"/>
      <c r="E70" s="41"/>
      <c r="F70" s="41"/>
      <c r="G70" s="41"/>
      <c r="H70" s="41"/>
      <c r="I70" s="41"/>
      <c r="J70" s="41"/>
      <c r="K70" s="41"/>
      <c r="L70" s="13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6.96" customHeight="1">
      <c r="A71" s="39"/>
      <c r="B71" s="40"/>
      <c r="C71" s="41"/>
      <c r="D71" s="41"/>
      <c r="E71" s="41"/>
      <c r="F71" s="41"/>
      <c r="G71" s="41"/>
      <c r="H71" s="41"/>
      <c r="I71" s="41"/>
      <c r="J71" s="41"/>
      <c r="K71" s="41"/>
      <c r="L71" s="13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12" customHeight="1">
      <c r="A72" s="39"/>
      <c r="B72" s="40"/>
      <c r="C72" s="32" t="s">
        <v>16</v>
      </c>
      <c r="D72" s="41"/>
      <c r="E72" s="41"/>
      <c r="F72" s="41"/>
      <c r="G72" s="41"/>
      <c r="H72" s="41"/>
      <c r="I72" s="41"/>
      <c r="J72" s="41"/>
      <c r="K72" s="41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16.5" customHeight="1">
      <c r="A73" s="39"/>
      <c r="B73" s="40"/>
      <c r="C73" s="41"/>
      <c r="D73" s="41"/>
      <c r="E73" s="161" t="str">
        <f>E7</f>
        <v>Oprava osvětlení Budišov n.B. a Osoblaha</v>
      </c>
      <c r="F73" s="32"/>
      <c r="G73" s="32"/>
      <c r="H73" s="32"/>
      <c r="I73" s="41"/>
      <c r="J73" s="41"/>
      <c r="K73" s="41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12" customHeight="1">
      <c r="A74" s="39"/>
      <c r="B74" s="40"/>
      <c r="C74" s="32" t="s">
        <v>108</v>
      </c>
      <c r="D74" s="41"/>
      <c r="E74" s="41"/>
      <c r="F74" s="41"/>
      <c r="G74" s="41"/>
      <c r="H74" s="41"/>
      <c r="I74" s="41"/>
      <c r="J74" s="41"/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6.5" customHeight="1">
      <c r="A75" s="39"/>
      <c r="B75" s="40"/>
      <c r="C75" s="41"/>
      <c r="D75" s="41"/>
      <c r="E75" s="70" t="str">
        <f>E9</f>
        <v>SO04 VRN - Vedlejší rozpočtové náklady</v>
      </c>
      <c r="F75" s="41"/>
      <c r="G75" s="41"/>
      <c r="H75" s="41"/>
      <c r="I75" s="41"/>
      <c r="J75" s="41"/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6.96" customHeigh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2" customHeight="1">
      <c r="A77" s="39"/>
      <c r="B77" s="40"/>
      <c r="C77" s="32" t="s">
        <v>24</v>
      </c>
      <c r="D77" s="41"/>
      <c r="E77" s="41"/>
      <c r="F77" s="27" t="str">
        <f>F12</f>
        <v>Osoblaha</v>
      </c>
      <c r="G77" s="41"/>
      <c r="H77" s="41"/>
      <c r="I77" s="32" t="s">
        <v>26</v>
      </c>
      <c r="J77" s="73" t="str">
        <f>IF(J12="","",J12)</f>
        <v>14. 5. 2021</v>
      </c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6.96" customHeight="1">
      <c r="A78" s="39"/>
      <c r="B78" s="40"/>
      <c r="C78" s="41"/>
      <c r="D78" s="41"/>
      <c r="E78" s="41"/>
      <c r="F78" s="41"/>
      <c r="G78" s="41"/>
      <c r="H78" s="41"/>
      <c r="I78" s="41"/>
      <c r="J78" s="41"/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5.15" customHeight="1">
      <c r="A79" s="39"/>
      <c r="B79" s="40"/>
      <c r="C79" s="32" t="s">
        <v>34</v>
      </c>
      <c r="D79" s="41"/>
      <c r="E79" s="41"/>
      <c r="F79" s="27" t="str">
        <f>E15</f>
        <v>Správa železnic, státní organizace</v>
      </c>
      <c r="G79" s="41"/>
      <c r="H79" s="41"/>
      <c r="I79" s="32" t="s">
        <v>42</v>
      </c>
      <c r="J79" s="37" t="str">
        <f>E21</f>
        <v>Ing. Jiří Svoboda</v>
      </c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5.15" customHeight="1">
      <c r="A80" s="39"/>
      <c r="B80" s="40"/>
      <c r="C80" s="32" t="s">
        <v>40</v>
      </c>
      <c r="D80" s="41"/>
      <c r="E80" s="41"/>
      <c r="F80" s="27" t="str">
        <f>IF(E18="","",E18)</f>
        <v>Vyplň údaj</v>
      </c>
      <c r="G80" s="41"/>
      <c r="H80" s="41"/>
      <c r="I80" s="32" t="s">
        <v>46</v>
      </c>
      <c r="J80" s="37" t="str">
        <f>E24</f>
        <v>Ing. Jiří Svoboda</v>
      </c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0.32" customHeight="1">
      <c r="A81" s="39"/>
      <c r="B81" s="40"/>
      <c r="C81" s="41"/>
      <c r="D81" s="41"/>
      <c r="E81" s="41"/>
      <c r="F81" s="41"/>
      <c r="G81" s="41"/>
      <c r="H81" s="41"/>
      <c r="I81" s="41"/>
      <c r="J81" s="41"/>
      <c r="K81" s="41"/>
      <c r="L81" s="13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11" customFormat="1" ht="29.28" customHeight="1">
      <c r="A82" s="178"/>
      <c r="B82" s="179"/>
      <c r="C82" s="180" t="s">
        <v>119</v>
      </c>
      <c r="D82" s="181" t="s">
        <v>68</v>
      </c>
      <c r="E82" s="181" t="s">
        <v>64</v>
      </c>
      <c r="F82" s="181" t="s">
        <v>65</v>
      </c>
      <c r="G82" s="181" t="s">
        <v>120</v>
      </c>
      <c r="H82" s="181" t="s">
        <v>121</v>
      </c>
      <c r="I82" s="181" t="s">
        <v>122</v>
      </c>
      <c r="J82" s="181" t="s">
        <v>114</v>
      </c>
      <c r="K82" s="182" t="s">
        <v>123</v>
      </c>
      <c r="L82" s="183"/>
      <c r="M82" s="93" t="s">
        <v>43</v>
      </c>
      <c r="N82" s="94" t="s">
        <v>53</v>
      </c>
      <c r="O82" s="94" t="s">
        <v>124</v>
      </c>
      <c r="P82" s="94" t="s">
        <v>125</v>
      </c>
      <c r="Q82" s="94" t="s">
        <v>126</v>
      </c>
      <c r="R82" s="94" t="s">
        <v>127</v>
      </c>
      <c r="S82" s="94" t="s">
        <v>128</v>
      </c>
      <c r="T82" s="95" t="s">
        <v>129</v>
      </c>
      <c r="U82" s="178"/>
      <c r="V82" s="178"/>
      <c r="W82" s="178"/>
      <c r="X82" s="178"/>
      <c r="Y82" s="178"/>
      <c r="Z82" s="178"/>
      <c r="AA82" s="178"/>
      <c r="AB82" s="178"/>
      <c r="AC82" s="178"/>
      <c r="AD82" s="178"/>
      <c r="AE82" s="178"/>
    </row>
    <row r="83" s="2" customFormat="1" ht="22.8" customHeight="1">
      <c r="A83" s="39"/>
      <c r="B83" s="40"/>
      <c r="C83" s="100" t="s">
        <v>130</v>
      </c>
      <c r="D83" s="41"/>
      <c r="E83" s="41"/>
      <c r="F83" s="41"/>
      <c r="G83" s="41"/>
      <c r="H83" s="41"/>
      <c r="I83" s="41"/>
      <c r="J83" s="184">
        <f>BK83</f>
        <v>0</v>
      </c>
      <c r="K83" s="41"/>
      <c r="L83" s="45"/>
      <c r="M83" s="96"/>
      <c r="N83" s="185"/>
      <c r="O83" s="97"/>
      <c r="P83" s="186">
        <f>P84</f>
        <v>0</v>
      </c>
      <c r="Q83" s="97"/>
      <c r="R83" s="186">
        <f>R84</f>
        <v>0</v>
      </c>
      <c r="S83" s="97"/>
      <c r="T83" s="187">
        <f>T84</f>
        <v>0</v>
      </c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T83" s="17" t="s">
        <v>82</v>
      </c>
      <c r="AU83" s="17" t="s">
        <v>115</v>
      </c>
      <c r="BK83" s="188">
        <f>BK84</f>
        <v>0</v>
      </c>
    </row>
    <row r="84" s="12" customFormat="1" ht="25.92" customHeight="1">
      <c r="A84" s="12"/>
      <c r="B84" s="189"/>
      <c r="C84" s="190"/>
      <c r="D84" s="191" t="s">
        <v>82</v>
      </c>
      <c r="E84" s="192" t="s">
        <v>293</v>
      </c>
      <c r="F84" s="192" t="s">
        <v>294</v>
      </c>
      <c r="G84" s="190"/>
      <c r="H84" s="190"/>
      <c r="I84" s="193"/>
      <c r="J84" s="194">
        <f>BK84</f>
        <v>0</v>
      </c>
      <c r="K84" s="190"/>
      <c r="L84" s="195"/>
      <c r="M84" s="196"/>
      <c r="N84" s="197"/>
      <c r="O84" s="197"/>
      <c r="P84" s="198">
        <f>P85+SUM(P86:P89)+P94+P96</f>
        <v>0</v>
      </c>
      <c r="Q84" s="197"/>
      <c r="R84" s="198">
        <f>R85+SUM(R86:R89)+R94+R96</f>
        <v>0</v>
      </c>
      <c r="S84" s="197"/>
      <c r="T84" s="199">
        <f>T85+SUM(T86:T89)+T94+T96</f>
        <v>0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200" t="s">
        <v>156</v>
      </c>
      <c r="AT84" s="201" t="s">
        <v>82</v>
      </c>
      <c r="AU84" s="201" t="s">
        <v>83</v>
      </c>
      <c r="AY84" s="200" t="s">
        <v>134</v>
      </c>
      <c r="BK84" s="202">
        <f>BK85+SUM(BK86:BK89)+BK94+BK96</f>
        <v>0</v>
      </c>
    </row>
    <row r="85" s="2" customFormat="1" ht="66.75" customHeight="1">
      <c r="A85" s="39"/>
      <c r="B85" s="40"/>
      <c r="C85" s="219" t="s">
        <v>23</v>
      </c>
      <c r="D85" s="219" t="s">
        <v>144</v>
      </c>
      <c r="E85" s="220" t="s">
        <v>295</v>
      </c>
      <c r="F85" s="221" t="s">
        <v>296</v>
      </c>
      <c r="G85" s="222" t="s">
        <v>159</v>
      </c>
      <c r="H85" s="223">
        <v>15</v>
      </c>
      <c r="I85" s="224"/>
      <c r="J85" s="225">
        <f>ROUND(I85*H85,2)</f>
        <v>0</v>
      </c>
      <c r="K85" s="221" t="s">
        <v>141</v>
      </c>
      <c r="L85" s="45"/>
      <c r="M85" s="226" t="s">
        <v>43</v>
      </c>
      <c r="N85" s="227" t="s">
        <v>54</v>
      </c>
      <c r="O85" s="85"/>
      <c r="P85" s="215">
        <f>O85*H85</f>
        <v>0</v>
      </c>
      <c r="Q85" s="215">
        <v>0</v>
      </c>
      <c r="R85" s="215">
        <f>Q85*H85</f>
        <v>0</v>
      </c>
      <c r="S85" s="215">
        <v>0</v>
      </c>
      <c r="T85" s="216">
        <f>S85*H85</f>
        <v>0</v>
      </c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  <c r="AR85" s="217" t="s">
        <v>133</v>
      </c>
      <c r="AT85" s="217" t="s">
        <v>144</v>
      </c>
      <c r="AU85" s="217" t="s">
        <v>23</v>
      </c>
      <c r="AY85" s="17" t="s">
        <v>134</v>
      </c>
      <c r="BE85" s="218">
        <f>IF(N85="základní",J85,0)</f>
        <v>0</v>
      </c>
      <c r="BF85" s="218">
        <f>IF(N85="snížená",J85,0)</f>
        <v>0</v>
      </c>
      <c r="BG85" s="218">
        <f>IF(N85="zákl. přenesená",J85,0)</f>
        <v>0</v>
      </c>
      <c r="BH85" s="218">
        <f>IF(N85="sníž. přenesená",J85,0)</f>
        <v>0</v>
      </c>
      <c r="BI85" s="218">
        <f>IF(N85="nulová",J85,0)</f>
        <v>0</v>
      </c>
      <c r="BJ85" s="17" t="s">
        <v>23</v>
      </c>
      <c r="BK85" s="218">
        <f>ROUND(I85*H85,2)</f>
        <v>0</v>
      </c>
      <c r="BL85" s="17" t="s">
        <v>133</v>
      </c>
      <c r="BM85" s="217" t="s">
        <v>498</v>
      </c>
    </row>
    <row r="86" s="2" customFormat="1" ht="66.75" customHeight="1">
      <c r="A86" s="39"/>
      <c r="B86" s="40"/>
      <c r="C86" s="219" t="s">
        <v>92</v>
      </c>
      <c r="D86" s="219" t="s">
        <v>144</v>
      </c>
      <c r="E86" s="220" t="s">
        <v>298</v>
      </c>
      <c r="F86" s="221" t="s">
        <v>299</v>
      </c>
      <c r="G86" s="222" t="s">
        <v>300</v>
      </c>
      <c r="H86" s="223">
        <v>1</v>
      </c>
      <c r="I86" s="224"/>
      <c r="J86" s="225">
        <f>ROUND(I86*H86,2)</f>
        <v>0</v>
      </c>
      <c r="K86" s="221" t="s">
        <v>141</v>
      </c>
      <c r="L86" s="45"/>
      <c r="M86" s="226" t="s">
        <v>43</v>
      </c>
      <c r="N86" s="227" t="s">
        <v>54</v>
      </c>
      <c r="O86" s="85"/>
      <c r="P86" s="215">
        <f>O86*H86</f>
        <v>0</v>
      </c>
      <c r="Q86" s="215">
        <v>0</v>
      </c>
      <c r="R86" s="215">
        <f>Q86*H86</f>
        <v>0</v>
      </c>
      <c r="S86" s="215">
        <v>0</v>
      </c>
      <c r="T86" s="216">
        <f>S86*H86</f>
        <v>0</v>
      </c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R86" s="217" t="s">
        <v>133</v>
      </c>
      <c r="AT86" s="217" t="s">
        <v>144</v>
      </c>
      <c r="AU86" s="217" t="s">
        <v>23</v>
      </c>
      <c r="AY86" s="17" t="s">
        <v>134</v>
      </c>
      <c r="BE86" s="218">
        <f>IF(N86="základní",J86,0)</f>
        <v>0</v>
      </c>
      <c r="BF86" s="218">
        <f>IF(N86="snížená",J86,0)</f>
        <v>0</v>
      </c>
      <c r="BG86" s="218">
        <f>IF(N86="zákl. přenesená",J86,0)</f>
        <v>0</v>
      </c>
      <c r="BH86" s="218">
        <f>IF(N86="sníž. přenesená",J86,0)</f>
        <v>0</v>
      </c>
      <c r="BI86" s="218">
        <f>IF(N86="nulová",J86,0)</f>
        <v>0</v>
      </c>
      <c r="BJ86" s="17" t="s">
        <v>23</v>
      </c>
      <c r="BK86" s="218">
        <f>ROUND(I86*H86,2)</f>
        <v>0</v>
      </c>
      <c r="BL86" s="17" t="s">
        <v>133</v>
      </c>
      <c r="BM86" s="217" t="s">
        <v>499</v>
      </c>
    </row>
    <row r="87" s="13" customFormat="1">
      <c r="A87" s="13"/>
      <c r="B87" s="233"/>
      <c r="C87" s="234"/>
      <c r="D87" s="228" t="s">
        <v>244</v>
      </c>
      <c r="E87" s="235" t="s">
        <v>43</v>
      </c>
      <c r="F87" s="236" t="s">
        <v>302</v>
      </c>
      <c r="G87" s="234"/>
      <c r="H87" s="237">
        <v>1</v>
      </c>
      <c r="I87" s="238"/>
      <c r="J87" s="234"/>
      <c r="K87" s="234"/>
      <c r="L87" s="239"/>
      <c r="M87" s="240"/>
      <c r="N87" s="241"/>
      <c r="O87" s="241"/>
      <c r="P87" s="241"/>
      <c r="Q87" s="241"/>
      <c r="R87" s="241"/>
      <c r="S87" s="241"/>
      <c r="T87" s="242"/>
      <c r="U87" s="13"/>
      <c r="V87" s="13"/>
      <c r="W87" s="13"/>
      <c r="X87" s="13"/>
      <c r="Y87" s="13"/>
      <c r="Z87" s="13"/>
      <c r="AA87" s="13"/>
      <c r="AB87" s="13"/>
      <c r="AC87" s="13"/>
      <c r="AD87" s="13"/>
      <c r="AE87" s="13"/>
      <c r="AT87" s="243" t="s">
        <v>244</v>
      </c>
      <c r="AU87" s="243" t="s">
        <v>23</v>
      </c>
      <c r="AV87" s="13" t="s">
        <v>92</v>
      </c>
      <c r="AW87" s="13" t="s">
        <v>45</v>
      </c>
      <c r="AX87" s="13" t="s">
        <v>83</v>
      </c>
      <c r="AY87" s="243" t="s">
        <v>134</v>
      </c>
    </row>
    <row r="88" s="14" customFormat="1">
      <c r="A88" s="14"/>
      <c r="B88" s="244"/>
      <c r="C88" s="245"/>
      <c r="D88" s="228" t="s">
        <v>244</v>
      </c>
      <c r="E88" s="246" t="s">
        <v>43</v>
      </c>
      <c r="F88" s="247" t="s">
        <v>246</v>
      </c>
      <c r="G88" s="245"/>
      <c r="H88" s="248">
        <v>1</v>
      </c>
      <c r="I88" s="249"/>
      <c r="J88" s="245"/>
      <c r="K88" s="245"/>
      <c r="L88" s="250"/>
      <c r="M88" s="251"/>
      <c r="N88" s="252"/>
      <c r="O88" s="252"/>
      <c r="P88" s="252"/>
      <c r="Q88" s="252"/>
      <c r="R88" s="252"/>
      <c r="S88" s="252"/>
      <c r="T88" s="253"/>
      <c r="U88" s="14"/>
      <c r="V88" s="14"/>
      <c r="W88" s="14"/>
      <c r="X88" s="14"/>
      <c r="Y88" s="14"/>
      <c r="Z88" s="14"/>
      <c r="AA88" s="14"/>
      <c r="AB88" s="14"/>
      <c r="AC88" s="14"/>
      <c r="AD88" s="14"/>
      <c r="AE88" s="14"/>
      <c r="AT88" s="254" t="s">
        <v>244</v>
      </c>
      <c r="AU88" s="254" t="s">
        <v>23</v>
      </c>
      <c r="AV88" s="14" t="s">
        <v>133</v>
      </c>
      <c r="AW88" s="14" t="s">
        <v>45</v>
      </c>
      <c r="AX88" s="14" t="s">
        <v>23</v>
      </c>
      <c r="AY88" s="254" t="s">
        <v>134</v>
      </c>
    </row>
    <row r="89" s="12" customFormat="1" ht="22.8" customHeight="1">
      <c r="A89" s="12"/>
      <c r="B89" s="189"/>
      <c r="C89" s="190"/>
      <c r="D89" s="191" t="s">
        <v>82</v>
      </c>
      <c r="E89" s="203" t="s">
        <v>303</v>
      </c>
      <c r="F89" s="203" t="s">
        <v>304</v>
      </c>
      <c r="G89" s="190"/>
      <c r="H89" s="190"/>
      <c r="I89" s="193"/>
      <c r="J89" s="204">
        <f>BK89</f>
        <v>0</v>
      </c>
      <c r="K89" s="190"/>
      <c r="L89" s="195"/>
      <c r="M89" s="196"/>
      <c r="N89" s="197"/>
      <c r="O89" s="197"/>
      <c r="P89" s="198">
        <f>SUM(P90:P93)</f>
        <v>0</v>
      </c>
      <c r="Q89" s="197"/>
      <c r="R89" s="198">
        <f>SUM(R90:R93)</f>
        <v>0</v>
      </c>
      <c r="S89" s="197"/>
      <c r="T89" s="199">
        <f>SUM(T90:T93)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00" t="s">
        <v>156</v>
      </c>
      <c r="AT89" s="201" t="s">
        <v>82</v>
      </c>
      <c r="AU89" s="201" t="s">
        <v>23</v>
      </c>
      <c r="AY89" s="200" t="s">
        <v>134</v>
      </c>
      <c r="BK89" s="202">
        <f>SUM(BK90:BK93)</f>
        <v>0</v>
      </c>
    </row>
    <row r="90" s="2" customFormat="1" ht="16.5" customHeight="1">
      <c r="A90" s="39"/>
      <c r="B90" s="40"/>
      <c r="C90" s="219" t="s">
        <v>148</v>
      </c>
      <c r="D90" s="219" t="s">
        <v>144</v>
      </c>
      <c r="E90" s="220" t="s">
        <v>305</v>
      </c>
      <c r="F90" s="221" t="s">
        <v>306</v>
      </c>
      <c r="G90" s="222" t="s">
        <v>307</v>
      </c>
      <c r="H90" s="260"/>
      <c r="I90" s="224"/>
      <c r="J90" s="225">
        <f>ROUND(I90*H90,2)</f>
        <v>0</v>
      </c>
      <c r="K90" s="221" t="s">
        <v>141</v>
      </c>
      <c r="L90" s="45"/>
      <c r="M90" s="226" t="s">
        <v>43</v>
      </c>
      <c r="N90" s="227" t="s">
        <v>54</v>
      </c>
      <c r="O90" s="85"/>
      <c r="P90" s="215">
        <f>O90*H90</f>
        <v>0</v>
      </c>
      <c r="Q90" s="215">
        <v>0</v>
      </c>
      <c r="R90" s="215">
        <f>Q90*H90</f>
        <v>0</v>
      </c>
      <c r="S90" s="215">
        <v>0</v>
      </c>
      <c r="T90" s="216">
        <f>S90*H90</f>
        <v>0</v>
      </c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R90" s="217" t="s">
        <v>308</v>
      </c>
      <c r="AT90" s="217" t="s">
        <v>144</v>
      </c>
      <c r="AU90" s="217" t="s">
        <v>92</v>
      </c>
      <c r="AY90" s="17" t="s">
        <v>134</v>
      </c>
      <c r="BE90" s="218">
        <f>IF(N90="základní",J90,0)</f>
        <v>0</v>
      </c>
      <c r="BF90" s="218">
        <f>IF(N90="snížená",J90,0)</f>
        <v>0</v>
      </c>
      <c r="BG90" s="218">
        <f>IF(N90="zákl. přenesená",J90,0)</f>
        <v>0</v>
      </c>
      <c r="BH90" s="218">
        <f>IF(N90="sníž. přenesená",J90,0)</f>
        <v>0</v>
      </c>
      <c r="BI90" s="218">
        <f>IF(N90="nulová",J90,0)</f>
        <v>0</v>
      </c>
      <c r="BJ90" s="17" t="s">
        <v>23</v>
      </c>
      <c r="BK90" s="218">
        <f>ROUND(I90*H90,2)</f>
        <v>0</v>
      </c>
      <c r="BL90" s="17" t="s">
        <v>308</v>
      </c>
      <c r="BM90" s="217" t="s">
        <v>500</v>
      </c>
    </row>
    <row r="91" s="2" customFormat="1" ht="16.5" customHeight="1">
      <c r="A91" s="39"/>
      <c r="B91" s="40"/>
      <c r="C91" s="219" t="s">
        <v>133</v>
      </c>
      <c r="D91" s="219" t="s">
        <v>144</v>
      </c>
      <c r="E91" s="220" t="s">
        <v>310</v>
      </c>
      <c r="F91" s="221" t="s">
        <v>311</v>
      </c>
      <c r="G91" s="222" t="s">
        <v>307</v>
      </c>
      <c r="H91" s="260"/>
      <c r="I91" s="224"/>
      <c r="J91" s="225">
        <f>ROUND(I91*H91,2)</f>
        <v>0</v>
      </c>
      <c r="K91" s="221" t="s">
        <v>141</v>
      </c>
      <c r="L91" s="45"/>
      <c r="M91" s="226" t="s">
        <v>43</v>
      </c>
      <c r="N91" s="227" t="s">
        <v>54</v>
      </c>
      <c r="O91" s="85"/>
      <c r="P91" s="215">
        <f>O91*H91</f>
        <v>0</v>
      </c>
      <c r="Q91" s="215">
        <v>0</v>
      </c>
      <c r="R91" s="215">
        <f>Q91*H91</f>
        <v>0</v>
      </c>
      <c r="S91" s="215">
        <v>0</v>
      </c>
      <c r="T91" s="216">
        <f>S91*H91</f>
        <v>0</v>
      </c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R91" s="217" t="s">
        <v>308</v>
      </c>
      <c r="AT91" s="217" t="s">
        <v>144</v>
      </c>
      <c r="AU91" s="217" t="s">
        <v>92</v>
      </c>
      <c r="AY91" s="17" t="s">
        <v>134</v>
      </c>
      <c r="BE91" s="218">
        <f>IF(N91="základní",J91,0)</f>
        <v>0</v>
      </c>
      <c r="BF91" s="218">
        <f>IF(N91="snížená",J91,0)</f>
        <v>0</v>
      </c>
      <c r="BG91" s="218">
        <f>IF(N91="zákl. přenesená",J91,0)</f>
        <v>0</v>
      </c>
      <c r="BH91" s="218">
        <f>IF(N91="sníž. přenesená",J91,0)</f>
        <v>0</v>
      </c>
      <c r="BI91" s="218">
        <f>IF(N91="nulová",J91,0)</f>
        <v>0</v>
      </c>
      <c r="BJ91" s="17" t="s">
        <v>23</v>
      </c>
      <c r="BK91" s="218">
        <f>ROUND(I91*H91,2)</f>
        <v>0</v>
      </c>
      <c r="BL91" s="17" t="s">
        <v>308</v>
      </c>
      <c r="BM91" s="217" t="s">
        <v>501</v>
      </c>
    </row>
    <row r="92" s="2" customFormat="1" ht="16.5" customHeight="1">
      <c r="A92" s="39"/>
      <c r="B92" s="40"/>
      <c r="C92" s="219" t="s">
        <v>156</v>
      </c>
      <c r="D92" s="219" t="s">
        <v>144</v>
      </c>
      <c r="E92" s="220" t="s">
        <v>313</v>
      </c>
      <c r="F92" s="221" t="s">
        <v>314</v>
      </c>
      <c r="G92" s="222" t="s">
        <v>307</v>
      </c>
      <c r="H92" s="260"/>
      <c r="I92" s="224"/>
      <c r="J92" s="225">
        <f>ROUND(I92*H92,2)</f>
        <v>0</v>
      </c>
      <c r="K92" s="221" t="s">
        <v>141</v>
      </c>
      <c r="L92" s="45"/>
      <c r="M92" s="226" t="s">
        <v>43</v>
      </c>
      <c r="N92" s="227" t="s">
        <v>54</v>
      </c>
      <c r="O92" s="85"/>
      <c r="P92" s="215">
        <f>O92*H92</f>
        <v>0</v>
      </c>
      <c r="Q92" s="215">
        <v>0</v>
      </c>
      <c r="R92" s="215">
        <f>Q92*H92</f>
        <v>0</v>
      </c>
      <c r="S92" s="215">
        <v>0</v>
      </c>
      <c r="T92" s="216">
        <f>S92*H92</f>
        <v>0</v>
      </c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R92" s="217" t="s">
        <v>308</v>
      </c>
      <c r="AT92" s="217" t="s">
        <v>144</v>
      </c>
      <c r="AU92" s="217" t="s">
        <v>92</v>
      </c>
      <c r="AY92" s="17" t="s">
        <v>134</v>
      </c>
      <c r="BE92" s="218">
        <f>IF(N92="základní",J92,0)</f>
        <v>0</v>
      </c>
      <c r="BF92" s="218">
        <f>IF(N92="snížená",J92,0)</f>
        <v>0</v>
      </c>
      <c r="BG92" s="218">
        <f>IF(N92="zákl. přenesená",J92,0)</f>
        <v>0</v>
      </c>
      <c r="BH92" s="218">
        <f>IF(N92="sníž. přenesená",J92,0)</f>
        <v>0</v>
      </c>
      <c r="BI92" s="218">
        <f>IF(N92="nulová",J92,0)</f>
        <v>0</v>
      </c>
      <c r="BJ92" s="17" t="s">
        <v>23</v>
      </c>
      <c r="BK92" s="218">
        <f>ROUND(I92*H92,2)</f>
        <v>0</v>
      </c>
      <c r="BL92" s="17" t="s">
        <v>308</v>
      </c>
      <c r="BM92" s="217" t="s">
        <v>502</v>
      </c>
    </row>
    <row r="93" s="2" customFormat="1" ht="16.5" customHeight="1">
      <c r="A93" s="39"/>
      <c r="B93" s="40"/>
      <c r="C93" s="219" t="s">
        <v>162</v>
      </c>
      <c r="D93" s="219" t="s">
        <v>144</v>
      </c>
      <c r="E93" s="220" t="s">
        <v>316</v>
      </c>
      <c r="F93" s="221" t="s">
        <v>317</v>
      </c>
      <c r="G93" s="222" t="s">
        <v>307</v>
      </c>
      <c r="H93" s="260"/>
      <c r="I93" s="224"/>
      <c r="J93" s="225">
        <f>ROUND(I93*H93,2)</f>
        <v>0</v>
      </c>
      <c r="K93" s="221" t="s">
        <v>141</v>
      </c>
      <c r="L93" s="45"/>
      <c r="M93" s="226" t="s">
        <v>43</v>
      </c>
      <c r="N93" s="227" t="s">
        <v>54</v>
      </c>
      <c r="O93" s="85"/>
      <c r="P93" s="215">
        <f>O93*H93</f>
        <v>0</v>
      </c>
      <c r="Q93" s="215">
        <v>0</v>
      </c>
      <c r="R93" s="215">
        <f>Q93*H93</f>
        <v>0</v>
      </c>
      <c r="S93" s="215">
        <v>0</v>
      </c>
      <c r="T93" s="216">
        <f>S93*H93</f>
        <v>0</v>
      </c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R93" s="217" t="s">
        <v>308</v>
      </c>
      <c r="AT93" s="217" t="s">
        <v>144</v>
      </c>
      <c r="AU93" s="217" t="s">
        <v>92</v>
      </c>
      <c r="AY93" s="17" t="s">
        <v>134</v>
      </c>
      <c r="BE93" s="218">
        <f>IF(N93="základní",J93,0)</f>
        <v>0</v>
      </c>
      <c r="BF93" s="218">
        <f>IF(N93="snížená",J93,0)</f>
        <v>0</v>
      </c>
      <c r="BG93" s="218">
        <f>IF(N93="zákl. přenesená",J93,0)</f>
        <v>0</v>
      </c>
      <c r="BH93" s="218">
        <f>IF(N93="sníž. přenesená",J93,0)</f>
        <v>0</v>
      </c>
      <c r="BI93" s="218">
        <f>IF(N93="nulová",J93,0)</f>
        <v>0</v>
      </c>
      <c r="BJ93" s="17" t="s">
        <v>23</v>
      </c>
      <c r="BK93" s="218">
        <f>ROUND(I93*H93,2)</f>
        <v>0</v>
      </c>
      <c r="BL93" s="17" t="s">
        <v>308</v>
      </c>
      <c r="BM93" s="217" t="s">
        <v>503</v>
      </c>
    </row>
    <row r="94" s="12" customFormat="1" ht="22.8" customHeight="1">
      <c r="A94" s="12"/>
      <c r="B94" s="189"/>
      <c r="C94" s="190"/>
      <c r="D94" s="191" t="s">
        <v>82</v>
      </c>
      <c r="E94" s="203" t="s">
        <v>319</v>
      </c>
      <c r="F94" s="203" t="s">
        <v>320</v>
      </c>
      <c r="G94" s="190"/>
      <c r="H94" s="190"/>
      <c r="I94" s="193"/>
      <c r="J94" s="204">
        <f>BK94</f>
        <v>0</v>
      </c>
      <c r="K94" s="190"/>
      <c r="L94" s="195"/>
      <c r="M94" s="196"/>
      <c r="N94" s="197"/>
      <c r="O94" s="197"/>
      <c r="P94" s="198">
        <f>P95</f>
        <v>0</v>
      </c>
      <c r="Q94" s="197"/>
      <c r="R94" s="198">
        <f>R95</f>
        <v>0</v>
      </c>
      <c r="S94" s="197"/>
      <c r="T94" s="199">
        <f>T95</f>
        <v>0</v>
      </c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R94" s="200" t="s">
        <v>156</v>
      </c>
      <c r="AT94" s="201" t="s">
        <v>82</v>
      </c>
      <c r="AU94" s="201" t="s">
        <v>23</v>
      </c>
      <c r="AY94" s="200" t="s">
        <v>134</v>
      </c>
      <c r="BK94" s="202">
        <f>BK95</f>
        <v>0</v>
      </c>
    </row>
    <row r="95" s="2" customFormat="1" ht="16.5" customHeight="1">
      <c r="A95" s="39"/>
      <c r="B95" s="40"/>
      <c r="C95" s="219" t="s">
        <v>166</v>
      </c>
      <c r="D95" s="219" t="s">
        <v>144</v>
      </c>
      <c r="E95" s="220" t="s">
        <v>321</v>
      </c>
      <c r="F95" s="221" t="s">
        <v>322</v>
      </c>
      <c r="G95" s="222" t="s">
        <v>307</v>
      </c>
      <c r="H95" s="260"/>
      <c r="I95" s="224"/>
      <c r="J95" s="225">
        <f>ROUND(I95*H95,2)</f>
        <v>0</v>
      </c>
      <c r="K95" s="221" t="s">
        <v>141</v>
      </c>
      <c r="L95" s="45"/>
      <c r="M95" s="226" t="s">
        <v>43</v>
      </c>
      <c r="N95" s="227" t="s">
        <v>54</v>
      </c>
      <c r="O95" s="85"/>
      <c r="P95" s="215">
        <f>O95*H95</f>
        <v>0</v>
      </c>
      <c r="Q95" s="215">
        <v>0</v>
      </c>
      <c r="R95" s="215">
        <f>Q95*H95</f>
        <v>0</v>
      </c>
      <c r="S95" s="215">
        <v>0</v>
      </c>
      <c r="T95" s="216">
        <f>S95*H95</f>
        <v>0</v>
      </c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R95" s="217" t="s">
        <v>308</v>
      </c>
      <c r="AT95" s="217" t="s">
        <v>144</v>
      </c>
      <c r="AU95" s="217" t="s">
        <v>92</v>
      </c>
      <c r="AY95" s="17" t="s">
        <v>134</v>
      </c>
      <c r="BE95" s="218">
        <f>IF(N95="základní",J95,0)</f>
        <v>0</v>
      </c>
      <c r="BF95" s="218">
        <f>IF(N95="snížená",J95,0)</f>
        <v>0</v>
      </c>
      <c r="BG95" s="218">
        <f>IF(N95="zákl. přenesená",J95,0)</f>
        <v>0</v>
      </c>
      <c r="BH95" s="218">
        <f>IF(N95="sníž. přenesená",J95,0)</f>
        <v>0</v>
      </c>
      <c r="BI95" s="218">
        <f>IF(N95="nulová",J95,0)</f>
        <v>0</v>
      </c>
      <c r="BJ95" s="17" t="s">
        <v>23</v>
      </c>
      <c r="BK95" s="218">
        <f>ROUND(I95*H95,2)</f>
        <v>0</v>
      </c>
      <c r="BL95" s="17" t="s">
        <v>308</v>
      </c>
      <c r="BM95" s="217" t="s">
        <v>504</v>
      </c>
    </row>
    <row r="96" s="12" customFormat="1" ht="22.8" customHeight="1">
      <c r="A96" s="12"/>
      <c r="B96" s="189"/>
      <c r="C96" s="190"/>
      <c r="D96" s="191" t="s">
        <v>82</v>
      </c>
      <c r="E96" s="203" t="s">
        <v>324</v>
      </c>
      <c r="F96" s="203" t="s">
        <v>325</v>
      </c>
      <c r="G96" s="190"/>
      <c r="H96" s="190"/>
      <c r="I96" s="193"/>
      <c r="J96" s="204">
        <f>BK96</f>
        <v>0</v>
      </c>
      <c r="K96" s="190"/>
      <c r="L96" s="195"/>
      <c r="M96" s="196"/>
      <c r="N96" s="197"/>
      <c r="O96" s="197"/>
      <c r="P96" s="198">
        <f>P97</f>
        <v>0</v>
      </c>
      <c r="Q96" s="197"/>
      <c r="R96" s="198">
        <f>R97</f>
        <v>0</v>
      </c>
      <c r="S96" s="197"/>
      <c r="T96" s="199">
        <f>T97</f>
        <v>0</v>
      </c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R96" s="200" t="s">
        <v>156</v>
      </c>
      <c r="AT96" s="201" t="s">
        <v>82</v>
      </c>
      <c r="AU96" s="201" t="s">
        <v>23</v>
      </c>
      <c r="AY96" s="200" t="s">
        <v>134</v>
      </c>
      <c r="BK96" s="202">
        <f>BK97</f>
        <v>0</v>
      </c>
    </row>
    <row r="97" s="2" customFormat="1" ht="16.5" customHeight="1">
      <c r="A97" s="39"/>
      <c r="B97" s="40"/>
      <c r="C97" s="219" t="s">
        <v>170</v>
      </c>
      <c r="D97" s="219" t="s">
        <v>144</v>
      </c>
      <c r="E97" s="220" t="s">
        <v>326</v>
      </c>
      <c r="F97" s="221" t="s">
        <v>327</v>
      </c>
      <c r="G97" s="222" t="s">
        <v>307</v>
      </c>
      <c r="H97" s="260"/>
      <c r="I97" s="224"/>
      <c r="J97" s="225">
        <f>ROUND(I97*H97,2)</f>
        <v>0</v>
      </c>
      <c r="K97" s="221" t="s">
        <v>141</v>
      </c>
      <c r="L97" s="45"/>
      <c r="M97" s="261" t="s">
        <v>43</v>
      </c>
      <c r="N97" s="262" t="s">
        <v>54</v>
      </c>
      <c r="O97" s="257"/>
      <c r="P97" s="258">
        <f>O97*H97</f>
        <v>0</v>
      </c>
      <c r="Q97" s="258">
        <v>0</v>
      </c>
      <c r="R97" s="258">
        <f>Q97*H97</f>
        <v>0</v>
      </c>
      <c r="S97" s="258">
        <v>0</v>
      </c>
      <c r="T97" s="259">
        <f>S97*H97</f>
        <v>0</v>
      </c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R97" s="217" t="s">
        <v>308</v>
      </c>
      <c r="AT97" s="217" t="s">
        <v>144</v>
      </c>
      <c r="AU97" s="217" t="s">
        <v>92</v>
      </c>
      <c r="AY97" s="17" t="s">
        <v>134</v>
      </c>
      <c r="BE97" s="218">
        <f>IF(N97="základní",J97,0)</f>
        <v>0</v>
      </c>
      <c r="BF97" s="218">
        <f>IF(N97="snížená",J97,0)</f>
        <v>0</v>
      </c>
      <c r="BG97" s="218">
        <f>IF(N97="zákl. přenesená",J97,0)</f>
        <v>0</v>
      </c>
      <c r="BH97" s="218">
        <f>IF(N97="sníž. přenesená",J97,0)</f>
        <v>0</v>
      </c>
      <c r="BI97" s="218">
        <f>IF(N97="nulová",J97,0)</f>
        <v>0</v>
      </c>
      <c r="BJ97" s="17" t="s">
        <v>23</v>
      </c>
      <c r="BK97" s="218">
        <f>ROUND(I97*H97,2)</f>
        <v>0</v>
      </c>
      <c r="BL97" s="17" t="s">
        <v>308</v>
      </c>
      <c r="BM97" s="217" t="s">
        <v>505</v>
      </c>
    </row>
    <row r="98" s="2" customFormat="1" ht="6.96" customHeight="1">
      <c r="A98" s="39"/>
      <c r="B98" s="60"/>
      <c r="C98" s="61"/>
      <c r="D98" s="61"/>
      <c r="E98" s="61"/>
      <c r="F98" s="61"/>
      <c r="G98" s="61"/>
      <c r="H98" s="61"/>
      <c r="I98" s="61"/>
      <c r="J98" s="61"/>
      <c r="K98" s="61"/>
      <c r="L98" s="45"/>
      <c r="M98" s="39"/>
      <c r="O98" s="39"/>
      <c r="P98" s="39"/>
      <c r="Q98" s="39"/>
      <c r="R98" s="39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</row>
  </sheetData>
  <sheetProtection sheet="1" autoFilter="0" formatColumns="0" formatRows="0" objects="1" scenarios="1" spinCount="100000" saltValue="ITY4J6zbSJfKwLxFovsQptW39bLNEGX/FYa6OynenoONf6hQUAsWXvaDtpWEWy0CTCYWVu2BASaJOmAbG4Ew5g==" hashValue="4juavXfoV/86KuGZLamXpyqQel4Q4e1tpGS661Dmok3Yv8g2jMr+qp/Q/zWmYT+bCIEPaWuq0lhJ9BBuNC8YGw==" algorithmName="SHA-512" password="CC35"/>
  <autoFilter ref="C82:K97"/>
  <mergeCells count="9">
    <mergeCell ref="E7:H7"/>
    <mergeCell ref="E9:H9"/>
    <mergeCell ref="E18:H18"/>
    <mergeCell ref="E27:H27"/>
    <mergeCell ref="E48:H48"/>
    <mergeCell ref="E50:H50"/>
    <mergeCell ref="E73:H73"/>
    <mergeCell ref="E75:H75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63" customWidth="1"/>
    <col min="2" max="2" width="1.667969" style="263" customWidth="1"/>
    <col min="3" max="4" width="5" style="263" customWidth="1"/>
    <col min="5" max="5" width="11.66016" style="263" customWidth="1"/>
    <col min="6" max="6" width="9.160156" style="263" customWidth="1"/>
    <col min="7" max="7" width="5" style="263" customWidth="1"/>
    <col min="8" max="8" width="77.83203" style="263" customWidth="1"/>
    <col min="9" max="10" width="20" style="263" customWidth="1"/>
    <col min="11" max="11" width="1.667969" style="263" customWidth="1"/>
  </cols>
  <sheetData>
    <row r="1" s="1" customFormat="1" ht="37.5" customHeight="1"/>
    <row r="2" s="1" customFormat="1" ht="7.5" customHeight="1">
      <c r="B2" s="264"/>
      <c r="C2" s="265"/>
      <c r="D2" s="265"/>
      <c r="E2" s="265"/>
      <c r="F2" s="265"/>
      <c r="G2" s="265"/>
      <c r="H2" s="265"/>
      <c r="I2" s="265"/>
      <c r="J2" s="265"/>
      <c r="K2" s="266"/>
    </row>
    <row r="3" s="15" customFormat="1" ht="45" customHeight="1">
      <c r="B3" s="267"/>
      <c r="C3" s="268" t="s">
        <v>506</v>
      </c>
      <c r="D3" s="268"/>
      <c r="E3" s="268"/>
      <c r="F3" s="268"/>
      <c r="G3" s="268"/>
      <c r="H3" s="268"/>
      <c r="I3" s="268"/>
      <c r="J3" s="268"/>
      <c r="K3" s="269"/>
    </row>
    <row r="4" s="1" customFormat="1" ht="25.5" customHeight="1">
      <c r="B4" s="270"/>
      <c r="C4" s="271" t="s">
        <v>507</v>
      </c>
      <c r="D4" s="271"/>
      <c r="E4" s="271"/>
      <c r="F4" s="271"/>
      <c r="G4" s="271"/>
      <c r="H4" s="271"/>
      <c r="I4" s="271"/>
      <c r="J4" s="271"/>
      <c r="K4" s="272"/>
    </row>
    <row r="5" s="1" customFormat="1" ht="5.25" customHeight="1">
      <c r="B5" s="270"/>
      <c r="C5" s="273"/>
      <c r="D5" s="273"/>
      <c r="E5" s="273"/>
      <c r="F5" s="273"/>
      <c r="G5" s="273"/>
      <c r="H5" s="273"/>
      <c r="I5" s="273"/>
      <c r="J5" s="273"/>
      <c r="K5" s="272"/>
    </row>
    <row r="6" s="1" customFormat="1" ht="15" customHeight="1">
      <c r="B6" s="270"/>
      <c r="C6" s="274" t="s">
        <v>508</v>
      </c>
      <c r="D6" s="274"/>
      <c r="E6" s="274"/>
      <c r="F6" s="274"/>
      <c r="G6" s="274"/>
      <c r="H6" s="274"/>
      <c r="I6" s="274"/>
      <c r="J6" s="274"/>
      <c r="K6" s="272"/>
    </row>
    <row r="7" s="1" customFormat="1" ht="15" customHeight="1">
      <c r="B7" s="275"/>
      <c r="C7" s="274" t="s">
        <v>509</v>
      </c>
      <c r="D7" s="274"/>
      <c r="E7" s="274"/>
      <c r="F7" s="274"/>
      <c r="G7" s="274"/>
      <c r="H7" s="274"/>
      <c r="I7" s="274"/>
      <c r="J7" s="274"/>
      <c r="K7" s="272"/>
    </row>
    <row r="8" s="1" customFormat="1" ht="12.75" customHeight="1">
      <c r="B8" s="275"/>
      <c r="C8" s="274"/>
      <c r="D8" s="274"/>
      <c r="E8" s="274"/>
      <c r="F8" s="274"/>
      <c r="G8" s="274"/>
      <c r="H8" s="274"/>
      <c r="I8" s="274"/>
      <c r="J8" s="274"/>
      <c r="K8" s="272"/>
    </row>
    <row r="9" s="1" customFormat="1" ht="15" customHeight="1">
      <c r="B9" s="275"/>
      <c r="C9" s="274" t="s">
        <v>510</v>
      </c>
      <c r="D9" s="274"/>
      <c r="E9" s="274"/>
      <c r="F9" s="274"/>
      <c r="G9" s="274"/>
      <c r="H9" s="274"/>
      <c r="I9" s="274"/>
      <c r="J9" s="274"/>
      <c r="K9" s="272"/>
    </row>
    <row r="10" s="1" customFormat="1" ht="15" customHeight="1">
      <c r="B10" s="275"/>
      <c r="C10" s="274"/>
      <c r="D10" s="274" t="s">
        <v>511</v>
      </c>
      <c r="E10" s="274"/>
      <c r="F10" s="274"/>
      <c r="G10" s="274"/>
      <c r="H10" s="274"/>
      <c r="I10" s="274"/>
      <c r="J10" s="274"/>
      <c r="K10" s="272"/>
    </row>
    <row r="11" s="1" customFormat="1" ht="15" customHeight="1">
      <c r="B11" s="275"/>
      <c r="C11" s="276"/>
      <c r="D11" s="274" t="s">
        <v>512</v>
      </c>
      <c r="E11" s="274"/>
      <c r="F11" s="274"/>
      <c r="G11" s="274"/>
      <c r="H11" s="274"/>
      <c r="I11" s="274"/>
      <c r="J11" s="274"/>
      <c r="K11" s="272"/>
    </row>
    <row r="12" s="1" customFormat="1" ht="15" customHeight="1">
      <c r="B12" s="275"/>
      <c r="C12" s="276"/>
      <c r="D12" s="274"/>
      <c r="E12" s="274"/>
      <c r="F12" s="274"/>
      <c r="G12" s="274"/>
      <c r="H12" s="274"/>
      <c r="I12" s="274"/>
      <c r="J12" s="274"/>
      <c r="K12" s="272"/>
    </row>
    <row r="13" s="1" customFormat="1" ht="15" customHeight="1">
      <c r="B13" s="275"/>
      <c r="C13" s="276"/>
      <c r="D13" s="277" t="s">
        <v>513</v>
      </c>
      <c r="E13" s="274"/>
      <c r="F13" s="274"/>
      <c r="G13" s="274"/>
      <c r="H13" s="274"/>
      <c r="I13" s="274"/>
      <c r="J13" s="274"/>
      <c r="K13" s="272"/>
    </row>
    <row r="14" s="1" customFormat="1" ht="12.75" customHeight="1">
      <c r="B14" s="275"/>
      <c r="C14" s="276"/>
      <c r="D14" s="276"/>
      <c r="E14" s="276"/>
      <c r="F14" s="276"/>
      <c r="G14" s="276"/>
      <c r="H14" s="276"/>
      <c r="I14" s="276"/>
      <c r="J14" s="276"/>
      <c r="K14" s="272"/>
    </row>
    <row r="15" s="1" customFormat="1" ht="15" customHeight="1">
      <c r="B15" s="275"/>
      <c r="C15" s="276"/>
      <c r="D15" s="274" t="s">
        <v>514</v>
      </c>
      <c r="E15" s="274"/>
      <c r="F15" s="274"/>
      <c r="G15" s="274"/>
      <c r="H15" s="274"/>
      <c r="I15" s="274"/>
      <c r="J15" s="274"/>
      <c r="K15" s="272"/>
    </row>
    <row r="16" s="1" customFormat="1" ht="15" customHeight="1">
      <c r="B16" s="275"/>
      <c r="C16" s="276"/>
      <c r="D16" s="274" t="s">
        <v>515</v>
      </c>
      <c r="E16" s="274"/>
      <c r="F16" s="274"/>
      <c r="G16" s="274"/>
      <c r="H16" s="274"/>
      <c r="I16" s="274"/>
      <c r="J16" s="274"/>
      <c r="K16" s="272"/>
    </row>
    <row r="17" s="1" customFormat="1" ht="15" customHeight="1">
      <c r="B17" s="275"/>
      <c r="C17" s="276"/>
      <c r="D17" s="274" t="s">
        <v>516</v>
      </c>
      <c r="E17" s="274"/>
      <c r="F17" s="274"/>
      <c r="G17" s="274"/>
      <c r="H17" s="274"/>
      <c r="I17" s="274"/>
      <c r="J17" s="274"/>
      <c r="K17" s="272"/>
    </row>
    <row r="18" s="1" customFormat="1" ht="15" customHeight="1">
      <c r="B18" s="275"/>
      <c r="C18" s="276"/>
      <c r="D18" s="276"/>
      <c r="E18" s="278" t="s">
        <v>90</v>
      </c>
      <c r="F18" s="274" t="s">
        <v>517</v>
      </c>
      <c r="G18" s="274"/>
      <c r="H18" s="274"/>
      <c r="I18" s="274"/>
      <c r="J18" s="274"/>
      <c r="K18" s="272"/>
    </row>
    <row r="19" s="1" customFormat="1" ht="15" customHeight="1">
      <c r="B19" s="275"/>
      <c r="C19" s="276"/>
      <c r="D19" s="276"/>
      <c r="E19" s="278" t="s">
        <v>518</v>
      </c>
      <c r="F19" s="274" t="s">
        <v>519</v>
      </c>
      <c r="G19" s="274"/>
      <c r="H19" s="274"/>
      <c r="I19" s="274"/>
      <c r="J19" s="274"/>
      <c r="K19" s="272"/>
    </row>
    <row r="20" s="1" customFormat="1" ht="15" customHeight="1">
      <c r="B20" s="275"/>
      <c r="C20" s="276"/>
      <c r="D20" s="276"/>
      <c r="E20" s="278" t="s">
        <v>520</v>
      </c>
      <c r="F20" s="274" t="s">
        <v>521</v>
      </c>
      <c r="G20" s="274"/>
      <c r="H20" s="274"/>
      <c r="I20" s="274"/>
      <c r="J20" s="274"/>
      <c r="K20" s="272"/>
    </row>
    <row r="21" s="1" customFormat="1" ht="15" customHeight="1">
      <c r="B21" s="275"/>
      <c r="C21" s="276"/>
      <c r="D21" s="276"/>
      <c r="E21" s="278" t="s">
        <v>95</v>
      </c>
      <c r="F21" s="274" t="s">
        <v>522</v>
      </c>
      <c r="G21" s="274"/>
      <c r="H21" s="274"/>
      <c r="I21" s="274"/>
      <c r="J21" s="274"/>
      <c r="K21" s="272"/>
    </row>
    <row r="22" s="1" customFormat="1" ht="15" customHeight="1">
      <c r="B22" s="275"/>
      <c r="C22" s="276"/>
      <c r="D22" s="276"/>
      <c r="E22" s="278" t="s">
        <v>436</v>
      </c>
      <c r="F22" s="274" t="s">
        <v>437</v>
      </c>
      <c r="G22" s="274"/>
      <c r="H22" s="274"/>
      <c r="I22" s="274"/>
      <c r="J22" s="274"/>
      <c r="K22" s="272"/>
    </row>
    <row r="23" s="1" customFormat="1" ht="15" customHeight="1">
      <c r="B23" s="275"/>
      <c r="C23" s="276"/>
      <c r="D23" s="276"/>
      <c r="E23" s="278" t="s">
        <v>523</v>
      </c>
      <c r="F23" s="274" t="s">
        <v>524</v>
      </c>
      <c r="G23" s="274"/>
      <c r="H23" s="274"/>
      <c r="I23" s="274"/>
      <c r="J23" s="274"/>
      <c r="K23" s="272"/>
    </row>
    <row r="24" s="1" customFormat="1" ht="12.75" customHeight="1">
      <c r="B24" s="275"/>
      <c r="C24" s="276"/>
      <c r="D24" s="276"/>
      <c r="E24" s="276"/>
      <c r="F24" s="276"/>
      <c r="G24" s="276"/>
      <c r="H24" s="276"/>
      <c r="I24" s="276"/>
      <c r="J24" s="276"/>
      <c r="K24" s="272"/>
    </row>
    <row r="25" s="1" customFormat="1" ht="15" customHeight="1">
      <c r="B25" s="275"/>
      <c r="C25" s="274" t="s">
        <v>525</v>
      </c>
      <c r="D25" s="274"/>
      <c r="E25" s="274"/>
      <c r="F25" s="274"/>
      <c r="G25" s="274"/>
      <c r="H25" s="274"/>
      <c r="I25" s="274"/>
      <c r="J25" s="274"/>
      <c r="K25" s="272"/>
    </row>
    <row r="26" s="1" customFormat="1" ht="15" customHeight="1">
      <c r="B26" s="275"/>
      <c r="C26" s="274" t="s">
        <v>526</v>
      </c>
      <c r="D26" s="274"/>
      <c r="E26" s="274"/>
      <c r="F26" s="274"/>
      <c r="G26" s="274"/>
      <c r="H26" s="274"/>
      <c r="I26" s="274"/>
      <c r="J26" s="274"/>
      <c r="K26" s="272"/>
    </row>
    <row r="27" s="1" customFormat="1" ht="15" customHeight="1">
      <c r="B27" s="275"/>
      <c r="C27" s="274"/>
      <c r="D27" s="274" t="s">
        <v>527</v>
      </c>
      <c r="E27" s="274"/>
      <c r="F27" s="274"/>
      <c r="G27" s="274"/>
      <c r="H27" s="274"/>
      <c r="I27" s="274"/>
      <c r="J27" s="274"/>
      <c r="K27" s="272"/>
    </row>
    <row r="28" s="1" customFormat="1" ht="15" customHeight="1">
      <c r="B28" s="275"/>
      <c r="C28" s="276"/>
      <c r="D28" s="274" t="s">
        <v>528</v>
      </c>
      <c r="E28" s="274"/>
      <c r="F28" s="274"/>
      <c r="G28" s="274"/>
      <c r="H28" s="274"/>
      <c r="I28" s="274"/>
      <c r="J28" s="274"/>
      <c r="K28" s="272"/>
    </row>
    <row r="29" s="1" customFormat="1" ht="12.75" customHeight="1">
      <c r="B29" s="275"/>
      <c r="C29" s="276"/>
      <c r="D29" s="276"/>
      <c r="E29" s="276"/>
      <c r="F29" s="276"/>
      <c r="G29" s="276"/>
      <c r="H29" s="276"/>
      <c r="I29" s="276"/>
      <c r="J29" s="276"/>
      <c r="K29" s="272"/>
    </row>
    <row r="30" s="1" customFormat="1" ht="15" customHeight="1">
      <c r="B30" s="275"/>
      <c r="C30" s="276"/>
      <c r="D30" s="274" t="s">
        <v>529</v>
      </c>
      <c r="E30" s="274"/>
      <c r="F30" s="274"/>
      <c r="G30" s="274"/>
      <c r="H30" s="274"/>
      <c r="I30" s="274"/>
      <c r="J30" s="274"/>
      <c r="K30" s="272"/>
    </row>
    <row r="31" s="1" customFormat="1" ht="15" customHeight="1">
      <c r="B31" s="275"/>
      <c r="C31" s="276"/>
      <c r="D31" s="274" t="s">
        <v>530</v>
      </c>
      <c r="E31" s="274"/>
      <c r="F31" s="274"/>
      <c r="G31" s="274"/>
      <c r="H31" s="274"/>
      <c r="I31" s="274"/>
      <c r="J31" s="274"/>
      <c r="K31" s="272"/>
    </row>
    <row r="32" s="1" customFormat="1" ht="12.75" customHeight="1">
      <c r="B32" s="275"/>
      <c r="C32" s="276"/>
      <c r="D32" s="276"/>
      <c r="E32" s="276"/>
      <c r="F32" s="276"/>
      <c r="G32" s="276"/>
      <c r="H32" s="276"/>
      <c r="I32" s="276"/>
      <c r="J32" s="276"/>
      <c r="K32" s="272"/>
    </row>
    <row r="33" s="1" customFormat="1" ht="15" customHeight="1">
      <c r="B33" s="275"/>
      <c r="C33" s="276"/>
      <c r="D33" s="274" t="s">
        <v>531</v>
      </c>
      <c r="E33" s="274"/>
      <c r="F33" s="274"/>
      <c r="G33" s="274"/>
      <c r="H33" s="274"/>
      <c r="I33" s="274"/>
      <c r="J33" s="274"/>
      <c r="K33" s="272"/>
    </row>
    <row r="34" s="1" customFormat="1" ht="15" customHeight="1">
      <c r="B34" s="275"/>
      <c r="C34" s="276"/>
      <c r="D34" s="274" t="s">
        <v>532</v>
      </c>
      <c r="E34" s="274"/>
      <c r="F34" s="274"/>
      <c r="G34" s="274"/>
      <c r="H34" s="274"/>
      <c r="I34" s="274"/>
      <c r="J34" s="274"/>
      <c r="K34" s="272"/>
    </row>
    <row r="35" s="1" customFormat="1" ht="15" customHeight="1">
      <c r="B35" s="275"/>
      <c r="C35" s="276"/>
      <c r="D35" s="274" t="s">
        <v>533</v>
      </c>
      <c r="E35" s="274"/>
      <c r="F35" s="274"/>
      <c r="G35" s="274"/>
      <c r="H35" s="274"/>
      <c r="I35" s="274"/>
      <c r="J35" s="274"/>
      <c r="K35" s="272"/>
    </row>
    <row r="36" s="1" customFormat="1" ht="15" customHeight="1">
      <c r="B36" s="275"/>
      <c r="C36" s="276"/>
      <c r="D36" s="274"/>
      <c r="E36" s="277" t="s">
        <v>119</v>
      </c>
      <c r="F36" s="274"/>
      <c r="G36" s="274" t="s">
        <v>534</v>
      </c>
      <c r="H36" s="274"/>
      <c r="I36" s="274"/>
      <c r="J36" s="274"/>
      <c r="K36" s="272"/>
    </row>
    <row r="37" s="1" customFormat="1" ht="30.75" customHeight="1">
      <c r="B37" s="275"/>
      <c r="C37" s="276"/>
      <c r="D37" s="274"/>
      <c r="E37" s="277" t="s">
        <v>535</v>
      </c>
      <c r="F37" s="274"/>
      <c r="G37" s="274" t="s">
        <v>536</v>
      </c>
      <c r="H37" s="274"/>
      <c r="I37" s="274"/>
      <c r="J37" s="274"/>
      <c r="K37" s="272"/>
    </row>
    <row r="38" s="1" customFormat="1" ht="15" customHeight="1">
      <c r="B38" s="275"/>
      <c r="C38" s="276"/>
      <c r="D38" s="274"/>
      <c r="E38" s="277" t="s">
        <v>64</v>
      </c>
      <c r="F38" s="274"/>
      <c r="G38" s="274" t="s">
        <v>537</v>
      </c>
      <c r="H38" s="274"/>
      <c r="I38" s="274"/>
      <c r="J38" s="274"/>
      <c r="K38" s="272"/>
    </row>
    <row r="39" s="1" customFormat="1" ht="15" customHeight="1">
      <c r="B39" s="275"/>
      <c r="C39" s="276"/>
      <c r="D39" s="274"/>
      <c r="E39" s="277" t="s">
        <v>65</v>
      </c>
      <c r="F39" s="274"/>
      <c r="G39" s="274" t="s">
        <v>538</v>
      </c>
      <c r="H39" s="274"/>
      <c r="I39" s="274"/>
      <c r="J39" s="274"/>
      <c r="K39" s="272"/>
    </row>
    <row r="40" s="1" customFormat="1" ht="15" customHeight="1">
      <c r="B40" s="275"/>
      <c r="C40" s="276"/>
      <c r="D40" s="274"/>
      <c r="E40" s="277" t="s">
        <v>120</v>
      </c>
      <c r="F40" s="274"/>
      <c r="G40" s="274" t="s">
        <v>539</v>
      </c>
      <c r="H40" s="274"/>
      <c r="I40" s="274"/>
      <c r="J40" s="274"/>
      <c r="K40" s="272"/>
    </row>
    <row r="41" s="1" customFormat="1" ht="15" customHeight="1">
      <c r="B41" s="275"/>
      <c r="C41" s="276"/>
      <c r="D41" s="274"/>
      <c r="E41" s="277" t="s">
        <v>121</v>
      </c>
      <c r="F41" s="274"/>
      <c r="G41" s="274" t="s">
        <v>540</v>
      </c>
      <c r="H41" s="274"/>
      <c r="I41" s="274"/>
      <c r="J41" s="274"/>
      <c r="K41" s="272"/>
    </row>
    <row r="42" s="1" customFormat="1" ht="15" customHeight="1">
      <c r="B42" s="275"/>
      <c r="C42" s="276"/>
      <c r="D42" s="274"/>
      <c r="E42" s="277" t="s">
        <v>541</v>
      </c>
      <c r="F42" s="274"/>
      <c r="G42" s="274" t="s">
        <v>542</v>
      </c>
      <c r="H42" s="274"/>
      <c r="I42" s="274"/>
      <c r="J42" s="274"/>
      <c r="K42" s="272"/>
    </row>
    <row r="43" s="1" customFormat="1" ht="15" customHeight="1">
      <c r="B43" s="275"/>
      <c r="C43" s="276"/>
      <c r="D43" s="274"/>
      <c r="E43" s="277"/>
      <c r="F43" s="274"/>
      <c r="G43" s="274" t="s">
        <v>543</v>
      </c>
      <c r="H43" s="274"/>
      <c r="I43" s="274"/>
      <c r="J43" s="274"/>
      <c r="K43" s="272"/>
    </row>
    <row r="44" s="1" customFormat="1" ht="15" customHeight="1">
      <c r="B44" s="275"/>
      <c r="C44" s="276"/>
      <c r="D44" s="274"/>
      <c r="E44" s="277" t="s">
        <v>544</v>
      </c>
      <c r="F44" s="274"/>
      <c r="G44" s="274" t="s">
        <v>545</v>
      </c>
      <c r="H44" s="274"/>
      <c r="I44" s="274"/>
      <c r="J44" s="274"/>
      <c r="K44" s="272"/>
    </row>
    <row r="45" s="1" customFormat="1" ht="15" customHeight="1">
      <c r="B45" s="275"/>
      <c r="C45" s="276"/>
      <c r="D45" s="274"/>
      <c r="E45" s="277" t="s">
        <v>123</v>
      </c>
      <c r="F45" s="274"/>
      <c r="G45" s="274" t="s">
        <v>546</v>
      </c>
      <c r="H45" s="274"/>
      <c r="I45" s="274"/>
      <c r="J45" s="274"/>
      <c r="K45" s="272"/>
    </row>
    <row r="46" s="1" customFormat="1" ht="12.75" customHeight="1">
      <c r="B46" s="275"/>
      <c r="C46" s="276"/>
      <c r="D46" s="274"/>
      <c r="E46" s="274"/>
      <c r="F46" s="274"/>
      <c r="G46" s="274"/>
      <c r="H46" s="274"/>
      <c r="I46" s="274"/>
      <c r="J46" s="274"/>
      <c r="K46" s="272"/>
    </row>
    <row r="47" s="1" customFormat="1" ht="15" customHeight="1">
      <c r="B47" s="275"/>
      <c r="C47" s="276"/>
      <c r="D47" s="274" t="s">
        <v>547</v>
      </c>
      <c r="E47" s="274"/>
      <c r="F47" s="274"/>
      <c r="G47" s="274"/>
      <c r="H47" s="274"/>
      <c r="I47" s="274"/>
      <c r="J47" s="274"/>
      <c r="K47" s="272"/>
    </row>
    <row r="48" s="1" customFormat="1" ht="15" customHeight="1">
      <c r="B48" s="275"/>
      <c r="C48" s="276"/>
      <c r="D48" s="276"/>
      <c r="E48" s="274" t="s">
        <v>548</v>
      </c>
      <c r="F48" s="274"/>
      <c r="G48" s="274"/>
      <c r="H48" s="274"/>
      <c r="I48" s="274"/>
      <c r="J48" s="274"/>
      <c r="K48" s="272"/>
    </row>
    <row r="49" s="1" customFormat="1" ht="15" customHeight="1">
      <c r="B49" s="275"/>
      <c r="C49" s="276"/>
      <c r="D49" s="276"/>
      <c r="E49" s="274" t="s">
        <v>549</v>
      </c>
      <c r="F49" s="274"/>
      <c r="G49" s="274"/>
      <c r="H49" s="274"/>
      <c r="I49" s="274"/>
      <c r="J49" s="274"/>
      <c r="K49" s="272"/>
    </row>
    <row r="50" s="1" customFormat="1" ht="15" customHeight="1">
      <c r="B50" s="275"/>
      <c r="C50" s="276"/>
      <c r="D50" s="276"/>
      <c r="E50" s="274" t="s">
        <v>550</v>
      </c>
      <c r="F50" s="274"/>
      <c r="G50" s="274"/>
      <c r="H50" s="274"/>
      <c r="I50" s="274"/>
      <c r="J50" s="274"/>
      <c r="K50" s="272"/>
    </row>
    <row r="51" s="1" customFormat="1" ht="15" customHeight="1">
      <c r="B51" s="275"/>
      <c r="C51" s="276"/>
      <c r="D51" s="274" t="s">
        <v>551</v>
      </c>
      <c r="E51" s="274"/>
      <c r="F51" s="274"/>
      <c r="G51" s="274"/>
      <c r="H51" s="274"/>
      <c r="I51" s="274"/>
      <c r="J51" s="274"/>
      <c r="K51" s="272"/>
    </row>
    <row r="52" s="1" customFormat="1" ht="25.5" customHeight="1">
      <c r="B52" s="270"/>
      <c r="C52" s="271" t="s">
        <v>552</v>
      </c>
      <c r="D52" s="271"/>
      <c r="E52" s="271"/>
      <c r="F52" s="271"/>
      <c r="G52" s="271"/>
      <c r="H52" s="271"/>
      <c r="I52" s="271"/>
      <c r="J52" s="271"/>
      <c r="K52" s="272"/>
    </row>
    <row r="53" s="1" customFormat="1" ht="5.25" customHeight="1">
      <c r="B53" s="270"/>
      <c r="C53" s="273"/>
      <c r="D53" s="273"/>
      <c r="E53" s="273"/>
      <c r="F53" s="273"/>
      <c r="G53" s="273"/>
      <c r="H53" s="273"/>
      <c r="I53" s="273"/>
      <c r="J53" s="273"/>
      <c r="K53" s="272"/>
    </row>
    <row r="54" s="1" customFormat="1" ht="15" customHeight="1">
      <c r="B54" s="270"/>
      <c r="C54" s="274" t="s">
        <v>553</v>
      </c>
      <c r="D54" s="274"/>
      <c r="E54" s="274"/>
      <c r="F54" s="274"/>
      <c r="G54" s="274"/>
      <c r="H54" s="274"/>
      <c r="I54" s="274"/>
      <c r="J54" s="274"/>
      <c r="K54" s="272"/>
    </row>
    <row r="55" s="1" customFormat="1" ht="15" customHeight="1">
      <c r="B55" s="270"/>
      <c r="C55" s="274" t="s">
        <v>554</v>
      </c>
      <c r="D55" s="274"/>
      <c r="E55" s="274"/>
      <c r="F55" s="274"/>
      <c r="G55" s="274"/>
      <c r="H55" s="274"/>
      <c r="I55" s="274"/>
      <c r="J55" s="274"/>
      <c r="K55" s="272"/>
    </row>
    <row r="56" s="1" customFormat="1" ht="12.75" customHeight="1">
      <c r="B56" s="270"/>
      <c r="C56" s="274"/>
      <c r="D56" s="274"/>
      <c r="E56" s="274"/>
      <c r="F56" s="274"/>
      <c r="G56" s="274"/>
      <c r="H56" s="274"/>
      <c r="I56" s="274"/>
      <c r="J56" s="274"/>
      <c r="K56" s="272"/>
    </row>
    <row r="57" s="1" customFormat="1" ht="15" customHeight="1">
      <c r="B57" s="270"/>
      <c r="C57" s="274" t="s">
        <v>555</v>
      </c>
      <c r="D57" s="274"/>
      <c r="E57" s="274"/>
      <c r="F57" s="274"/>
      <c r="G57" s="274"/>
      <c r="H57" s="274"/>
      <c r="I57" s="274"/>
      <c r="J57" s="274"/>
      <c r="K57" s="272"/>
    </row>
    <row r="58" s="1" customFormat="1" ht="15" customHeight="1">
      <c r="B58" s="270"/>
      <c r="C58" s="276"/>
      <c r="D58" s="274" t="s">
        <v>556</v>
      </c>
      <c r="E58" s="274"/>
      <c r="F58" s="274"/>
      <c r="G58" s="274"/>
      <c r="H58" s="274"/>
      <c r="I58" s="274"/>
      <c r="J58" s="274"/>
      <c r="K58" s="272"/>
    </row>
    <row r="59" s="1" customFormat="1" ht="15" customHeight="1">
      <c r="B59" s="270"/>
      <c r="C59" s="276"/>
      <c r="D59" s="274" t="s">
        <v>557</v>
      </c>
      <c r="E59" s="274"/>
      <c r="F59" s="274"/>
      <c r="G59" s="274"/>
      <c r="H59" s="274"/>
      <c r="I59" s="274"/>
      <c r="J59" s="274"/>
      <c r="K59" s="272"/>
    </row>
    <row r="60" s="1" customFormat="1" ht="15" customHeight="1">
      <c r="B60" s="270"/>
      <c r="C60" s="276"/>
      <c r="D60" s="274" t="s">
        <v>558</v>
      </c>
      <c r="E60" s="274"/>
      <c r="F60" s="274"/>
      <c r="G60" s="274"/>
      <c r="H60" s="274"/>
      <c r="I60" s="274"/>
      <c r="J60" s="274"/>
      <c r="K60" s="272"/>
    </row>
    <row r="61" s="1" customFormat="1" ht="15" customHeight="1">
      <c r="B61" s="270"/>
      <c r="C61" s="276"/>
      <c r="D61" s="274" t="s">
        <v>559</v>
      </c>
      <c r="E61" s="274"/>
      <c r="F61" s="274"/>
      <c r="G61" s="274"/>
      <c r="H61" s="274"/>
      <c r="I61" s="274"/>
      <c r="J61" s="274"/>
      <c r="K61" s="272"/>
    </row>
    <row r="62" s="1" customFormat="1" ht="15" customHeight="1">
      <c r="B62" s="270"/>
      <c r="C62" s="276"/>
      <c r="D62" s="279" t="s">
        <v>560</v>
      </c>
      <c r="E62" s="279"/>
      <c r="F62" s="279"/>
      <c r="G62" s="279"/>
      <c r="H62" s="279"/>
      <c r="I62" s="279"/>
      <c r="J62" s="279"/>
      <c r="K62" s="272"/>
    </row>
    <row r="63" s="1" customFormat="1" ht="15" customHeight="1">
      <c r="B63" s="270"/>
      <c r="C63" s="276"/>
      <c r="D63" s="274" t="s">
        <v>561</v>
      </c>
      <c r="E63" s="274"/>
      <c r="F63" s="274"/>
      <c r="G63" s="274"/>
      <c r="H63" s="274"/>
      <c r="I63" s="274"/>
      <c r="J63" s="274"/>
      <c r="K63" s="272"/>
    </row>
    <row r="64" s="1" customFormat="1" ht="12.75" customHeight="1">
      <c r="B64" s="270"/>
      <c r="C64" s="276"/>
      <c r="D64" s="276"/>
      <c r="E64" s="280"/>
      <c r="F64" s="276"/>
      <c r="G64" s="276"/>
      <c r="H64" s="276"/>
      <c r="I64" s="276"/>
      <c r="J64" s="276"/>
      <c r="K64" s="272"/>
    </row>
    <row r="65" s="1" customFormat="1" ht="15" customHeight="1">
      <c r="B65" s="270"/>
      <c r="C65" s="276"/>
      <c r="D65" s="274" t="s">
        <v>562</v>
      </c>
      <c r="E65" s="274"/>
      <c r="F65" s="274"/>
      <c r="G65" s="274"/>
      <c r="H65" s="274"/>
      <c r="I65" s="274"/>
      <c r="J65" s="274"/>
      <c r="K65" s="272"/>
    </row>
    <row r="66" s="1" customFormat="1" ht="15" customHeight="1">
      <c r="B66" s="270"/>
      <c r="C66" s="276"/>
      <c r="D66" s="279" t="s">
        <v>563</v>
      </c>
      <c r="E66" s="279"/>
      <c r="F66" s="279"/>
      <c r="G66" s="279"/>
      <c r="H66" s="279"/>
      <c r="I66" s="279"/>
      <c r="J66" s="279"/>
      <c r="K66" s="272"/>
    </row>
    <row r="67" s="1" customFormat="1" ht="15" customHeight="1">
      <c r="B67" s="270"/>
      <c r="C67" s="276"/>
      <c r="D67" s="274" t="s">
        <v>564</v>
      </c>
      <c r="E67" s="274"/>
      <c r="F67" s="274"/>
      <c r="G67" s="274"/>
      <c r="H67" s="274"/>
      <c r="I67" s="274"/>
      <c r="J67" s="274"/>
      <c r="K67" s="272"/>
    </row>
    <row r="68" s="1" customFormat="1" ht="15" customHeight="1">
      <c r="B68" s="270"/>
      <c r="C68" s="276"/>
      <c r="D68" s="274" t="s">
        <v>565</v>
      </c>
      <c r="E68" s="274"/>
      <c r="F68" s="274"/>
      <c r="G68" s="274"/>
      <c r="H68" s="274"/>
      <c r="I68" s="274"/>
      <c r="J68" s="274"/>
      <c r="K68" s="272"/>
    </row>
    <row r="69" s="1" customFormat="1" ht="15" customHeight="1">
      <c r="B69" s="270"/>
      <c r="C69" s="276"/>
      <c r="D69" s="274" t="s">
        <v>566</v>
      </c>
      <c r="E69" s="274"/>
      <c r="F69" s="274"/>
      <c r="G69" s="274"/>
      <c r="H69" s="274"/>
      <c r="I69" s="274"/>
      <c r="J69" s="274"/>
      <c r="K69" s="272"/>
    </row>
    <row r="70" s="1" customFormat="1" ht="15" customHeight="1">
      <c r="B70" s="270"/>
      <c r="C70" s="276"/>
      <c r="D70" s="274" t="s">
        <v>567</v>
      </c>
      <c r="E70" s="274"/>
      <c r="F70" s="274"/>
      <c r="G70" s="274"/>
      <c r="H70" s="274"/>
      <c r="I70" s="274"/>
      <c r="J70" s="274"/>
      <c r="K70" s="272"/>
    </row>
    <row r="71" s="1" customFormat="1" ht="12.75" customHeight="1">
      <c r="B71" s="281"/>
      <c r="C71" s="282"/>
      <c r="D71" s="282"/>
      <c r="E71" s="282"/>
      <c r="F71" s="282"/>
      <c r="G71" s="282"/>
      <c r="H71" s="282"/>
      <c r="I71" s="282"/>
      <c r="J71" s="282"/>
      <c r="K71" s="283"/>
    </row>
    <row r="72" s="1" customFormat="1" ht="18.75" customHeight="1">
      <c r="B72" s="284"/>
      <c r="C72" s="284"/>
      <c r="D72" s="284"/>
      <c r="E72" s="284"/>
      <c r="F72" s="284"/>
      <c r="G72" s="284"/>
      <c r="H72" s="284"/>
      <c r="I72" s="284"/>
      <c r="J72" s="284"/>
      <c r="K72" s="285"/>
    </row>
    <row r="73" s="1" customFormat="1" ht="18.75" customHeight="1">
      <c r="B73" s="285"/>
      <c r="C73" s="285"/>
      <c r="D73" s="285"/>
      <c r="E73" s="285"/>
      <c r="F73" s="285"/>
      <c r="G73" s="285"/>
      <c r="H73" s="285"/>
      <c r="I73" s="285"/>
      <c r="J73" s="285"/>
      <c r="K73" s="285"/>
    </row>
    <row r="74" s="1" customFormat="1" ht="7.5" customHeight="1">
      <c r="B74" s="286"/>
      <c r="C74" s="287"/>
      <c r="D74" s="287"/>
      <c r="E74" s="287"/>
      <c r="F74" s="287"/>
      <c r="G74" s="287"/>
      <c r="H74" s="287"/>
      <c r="I74" s="287"/>
      <c r="J74" s="287"/>
      <c r="K74" s="288"/>
    </row>
    <row r="75" s="1" customFormat="1" ht="45" customHeight="1">
      <c r="B75" s="289"/>
      <c r="C75" s="290" t="s">
        <v>568</v>
      </c>
      <c r="D75" s="290"/>
      <c r="E75" s="290"/>
      <c r="F75" s="290"/>
      <c r="G75" s="290"/>
      <c r="H75" s="290"/>
      <c r="I75" s="290"/>
      <c r="J75" s="290"/>
      <c r="K75" s="291"/>
    </row>
    <row r="76" s="1" customFormat="1" ht="17.25" customHeight="1">
      <c r="B76" s="289"/>
      <c r="C76" s="292" t="s">
        <v>569</v>
      </c>
      <c r="D76" s="292"/>
      <c r="E76" s="292"/>
      <c r="F76" s="292" t="s">
        <v>570</v>
      </c>
      <c r="G76" s="293"/>
      <c r="H76" s="292" t="s">
        <v>65</v>
      </c>
      <c r="I76" s="292" t="s">
        <v>68</v>
      </c>
      <c r="J76" s="292" t="s">
        <v>571</v>
      </c>
      <c r="K76" s="291"/>
    </row>
    <row r="77" s="1" customFormat="1" ht="17.25" customHeight="1">
      <c r="B77" s="289"/>
      <c r="C77" s="294" t="s">
        <v>572</v>
      </c>
      <c r="D77" s="294"/>
      <c r="E77" s="294"/>
      <c r="F77" s="295" t="s">
        <v>573</v>
      </c>
      <c r="G77" s="296"/>
      <c r="H77" s="294"/>
      <c r="I77" s="294"/>
      <c r="J77" s="294" t="s">
        <v>574</v>
      </c>
      <c r="K77" s="291"/>
    </row>
    <row r="78" s="1" customFormat="1" ht="5.25" customHeight="1">
      <c r="B78" s="289"/>
      <c r="C78" s="297"/>
      <c r="D78" s="297"/>
      <c r="E78" s="297"/>
      <c r="F78" s="297"/>
      <c r="G78" s="298"/>
      <c r="H78" s="297"/>
      <c r="I78" s="297"/>
      <c r="J78" s="297"/>
      <c r="K78" s="291"/>
    </row>
    <row r="79" s="1" customFormat="1" ht="15" customHeight="1">
      <c r="B79" s="289"/>
      <c r="C79" s="277" t="s">
        <v>64</v>
      </c>
      <c r="D79" s="299"/>
      <c r="E79" s="299"/>
      <c r="F79" s="300" t="s">
        <v>575</v>
      </c>
      <c r="G79" s="301"/>
      <c r="H79" s="277" t="s">
        <v>576</v>
      </c>
      <c r="I79" s="277" t="s">
        <v>577</v>
      </c>
      <c r="J79" s="277">
        <v>20</v>
      </c>
      <c r="K79" s="291"/>
    </row>
    <row r="80" s="1" customFormat="1" ht="15" customHeight="1">
      <c r="B80" s="289"/>
      <c r="C80" s="277" t="s">
        <v>578</v>
      </c>
      <c r="D80" s="277"/>
      <c r="E80" s="277"/>
      <c r="F80" s="300" t="s">
        <v>575</v>
      </c>
      <c r="G80" s="301"/>
      <c r="H80" s="277" t="s">
        <v>579</v>
      </c>
      <c r="I80" s="277" t="s">
        <v>577</v>
      </c>
      <c r="J80" s="277">
        <v>120</v>
      </c>
      <c r="K80" s="291"/>
    </row>
    <row r="81" s="1" customFormat="1" ht="15" customHeight="1">
      <c r="B81" s="302"/>
      <c r="C81" s="277" t="s">
        <v>580</v>
      </c>
      <c r="D81" s="277"/>
      <c r="E81" s="277"/>
      <c r="F81" s="300" t="s">
        <v>581</v>
      </c>
      <c r="G81" s="301"/>
      <c r="H81" s="277" t="s">
        <v>582</v>
      </c>
      <c r="I81" s="277" t="s">
        <v>577</v>
      </c>
      <c r="J81" s="277">
        <v>50</v>
      </c>
      <c r="K81" s="291"/>
    </row>
    <row r="82" s="1" customFormat="1" ht="15" customHeight="1">
      <c r="B82" s="302"/>
      <c r="C82" s="277" t="s">
        <v>583</v>
      </c>
      <c r="D82" s="277"/>
      <c r="E82" s="277"/>
      <c r="F82" s="300" t="s">
        <v>575</v>
      </c>
      <c r="G82" s="301"/>
      <c r="H82" s="277" t="s">
        <v>584</v>
      </c>
      <c r="I82" s="277" t="s">
        <v>585</v>
      </c>
      <c r="J82" s="277"/>
      <c r="K82" s="291"/>
    </row>
    <row r="83" s="1" customFormat="1" ht="15" customHeight="1">
      <c r="B83" s="302"/>
      <c r="C83" s="303" t="s">
        <v>586</v>
      </c>
      <c r="D83" s="303"/>
      <c r="E83" s="303"/>
      <c r="F83" s="304" t="s">
        <v>581</v>
      </c>
      <c r="G83" s="303"/>
      <c r="H83" s="303" t="s">
        <v>587</v>
      </c>
      <c r="I83" s="303" t="s">
        <v>577</v>
      </c>
      <c r="J83" s="303">
        <v>15</v>
      </c>
      <c r="K83" s="291"/>
    </row>
    <row r="84" s="1" customFormat="1" ht="15" customHeight="1">
      <c r="B84" s="302"/>
      <c r="C84" s="303" t="s">
        <v>588</v>
      </c>
      <c r="D84" s="303"/>
      <c r="E84" s="303"/>
      <c r="F84" s="304" t="s">
        <v>581</v>
      </c>
      <c r="G84" s="303"/>
      <c r="H84" s="303" t="s">
        <v>589</v>
      </c>
      <c r="I84" s="303" t="s">
        <v>577</v>
      </c>
      <c r="J84" s="303">
        <v>15</v>
      </c>
      <c r="K84" s="291"/>
    </row>
    <row r="85" s="1" customFormat="1" ht="15" customHeight="1">
      <c r="B85" s="302"/>
      <c r="C85" s="303" t="s">
        <v>590</v>
      </c>
      <c r="D85" s="303"/>
      <c r="E85" s="303"/>
      <c r="F85" s="304" t="s">
        <v>581</v>
      </c>
      <c r="G85" s="303"/>
      <c r="H85" s="303" t="s">
        <v>591</v>
      </c>
      <c r="I85" s="303" t="s">
        <v>577</v>
      </c>
      <c r="J85" s="303">
        <v>20</v>
      </c>
      <c r="K85" s="291"/>
    </row>
    <row r="86" s="1" customFormat="1" ht="15" customHeight="1">
      <c r="B86" s="302"/>
      <c r="C86" s="303" t="s">
        <v>592</v>
      </c>
      <c r="D86" s="303"/>
      <c r="E86" s="303"/>
      <c r="F86" s="304" t="s">
        <v>581</v>
      </c>
      <c r="G86" s="303"/>
      <c r="H86" s="303" t="s">
        <v>593</v>
      </c>
      <c r="I86" s="303" t="s">
        <v>577</v>
      </c>
      <c r="J86" s="303">
        <v>20</v>
      </c>
      <c r="K86" s="291"/>
    </row>
    <row r="87" s="1" customFormat="1" ht="15" customHeight="1">
      <c r="B87" s="302"/>
      <c r="C87" s="277" t="s">
        <v>594</v>
      </c>
      <c r="D87" s="277"/>
      <c r="E87" s="277"/>
      <c r="F87" s="300" t="s">
        <v>581</v>
      </c>
      <c r="G87" s="301"/>
      <c r="H87" s="277" t="s">
        <v>595</v>
      </c>
      <c r="I87" s="277" t="s">
        <v>577</v>
      </c>
      <c r="J87" s="277">
        <v>50</v>
      </c>
      <c r="K87" s="291"/>
    </row>
    <row r="88" s="1" customFormat="1" ht="15" customHeight="1">
      <c r="B88" s="302"/>
      <c r="C88" s="277" t="s">
        <v>596</v>
      </c>
      <c r="D88" s="277"/>
      <c r="E88" s="277"/>
      <c r="F88" s="300" t="s">
        <v>581</v>
      </c>
      <c r="G88" s="301"/>
      <c r="H88" s="277" t="s">
        <v>597</v>
      </c>
      <c r="I88" s="277" t="s">
        <v>577</v>
      </c>
      <c r="J88" s="277">
        <v>20</v>
      </c>
      <c r="K88" s="291"/>
    </row>
    <row r="89" s="1" customFormat="1" ht="15" customHeight="1">
      <c r="B89" s="302"/>
      <c r="C89" s="277" t="s">
        <v>598</v>
      </c>
      <c r="D89" s="277"/>
      <c r="E89" s="277"/>
      <c r="F89" s="300" t="s">
        <v>581</v>
      </c>
      <c r="G89" s="301"/>
      <c r="H89" s="277" t="s">
        <v>599</v>
      </c>
      <c r="I89" s="277" t="s">
        <v>577</v>
      </c>
      <c r="J89" s="277">
        <v>20</v>
      </c>
      <c r="K89" s="291"/>
    </row>
    <row r="90" s="1" customFormat="1" ht="15" customHeight="1">
      <c r="B90" s="302"/>
      <c r="C90" s="277" t="s">
        <v>600</v>
      </c>
      <c r="D90" s="277"/>
      <c r="E90" s="277"/>
      <c r="F90" s="300" t="s">
        <v>581</v>
      </c>
      <c r="G90" s="301"/>
      <c r="H90" s="277" t="s">
        <v>601</v>
      </c>
      <c r="I90" s="277" t="s">
        <v>577</v>
      </c>
      <c r="J90" s="277">
        <v>50</v>
      </c>
      <c r="K90" s="291"/>
    </row>
    <row r="91" s="1" customFormat="1" ht="15" customHeight="1">
      <c r="B91" s="302"/>
      <c r="C91" s="277" t="s">
        <v>602</v>
      </c>
      <c r="D91" s="277"/>
      <c r="E91" s="277"/>
      <c r="F91" s="300" t="s">
        <v>581</v>
      </c>
      <c r="G91" s="301"/>
      <c r="H91" s="277" t="s">
        <v>602</v>
      </c>
      <c r="I91" s="277" t="s">
        <v>577</v>
      </c>
      <c r="J91" s="277">
        <v>50</v>
      </c>
      <c r="K91" s="291"/>
    </row>
    <row r="92" s="1" customFormat="1" ht="15" customHeight="1">
      <c r="B92" s="302"/>
      <c r="C92" s="277" t="s">
        <v>603</v>
      </c>
      <c r="D92" s="277"/>
      <c r="E92" s="277"/>
      <c r="F92" s="300" t="s">
        <v>581</v>
      </c>
      <c r="G92" s="301"/>
      <c r="H92" s="277" t="s">
        <v>604</v>
      </c>
      <c r="I92" s="277" t="s">
        <v>577</v>
      </c>
      <c r="J92" s="277">
        <v>255</v>
      </c>
      <c r="K92" s="291"/>
    </row>
    <row r="93" s="1" customFormat="1" ht="15" customHeight="1">
      <c r="B93" s="302"/>
      <c r="C93" s="277" t="s">
        <v>605</v>
      </c>
      <c r="D93" s="277"/>
      <c r="E93" s="277"/>
      <c r="F93" s="300" t="s">
        <v>575</v>
      </c>
      <c r="G93" s="301"/>
      <c r="H93" s="277" t="s">
        <v>606</v>
      </c>
      <c r="I93" s="277" t="s">
        <v>607</v>
      </c>
      <c r="J93" s="277"/>
      <c r="K93" s="291"/>
    </row>
    <row r="94" s="1" customFormat="1" ht="15" customHeight="1">
      <c r="B94" s="302"/>
      <c r="C94" s="277" t="s">
        <v>608</v>
      </c>
      <c r="D94" s="277"/>
      <c r="E94" s="277"/>
      <c r="F94" s="300" t="s">
        <v>575</v>
      </c>
      <c r="G94" s="301"/>
      <c r="H94" s="277" t="s">
        <v>609</v>
      </c>
      <c r="I94" s="277" t="s">
        <v>610</v>
      </c>
      <c r="J94" s="277"/>
      <c r="K94" s="291"/>
    </row>
    <row r="95" s="1" customFormat="1" ht="15" customHeight="1">
      <c r="B95" s="302"/>
      <c r="C95" s="277" t="s">
        <v>611</v>
      </c>
      <c r="D95" s="277"/>
      <c r="E95" s="277"/>
      <c r="F95" s="300" t="s">
        <v>575</v>
      </c>
      <c r="G95" s="301"/>
      <c r="H95" s="277" t="s">
        <v>611</v>
      </c>
      <c r="I95" s="277" t="s">
        <v>610</v>
      </c>
      <c r="J95" s="277"/>
      <c r="K95" s="291"/>
    </row>
    <row r="96" s="1" customFormat="1" ht="15" customHeight="1">
      <c r="B96" s="302"/>
      <c r="C96" s="277" t="s">
        <v>49</v>
      </c>
      <c r="D96" s="277"/>
      <c r="E96" s="277"/>
      <c r="F96" s="300" t="s">
        <v>575</v>
      </c>
      <c r="G96" s="301"/>
      <c r="H96" s="277" t="s">
        <v>612</v>
      </c>
      <c r="I96" s="277" t="s">
        <v>610</v>
      </c>
      <c r="J96" s="277"/>
      <c r="K96" s="291"/>
    </row>
    <row r="97" s="1" customFormat="1" ht="15" customHeight="1">
      <c r="B97" s="302"/>
      <c r="C97" s="277" t="s">
        <v>59</v>
      </c>
      <c r="D97" s="277"/>
      <c r="E97" s="277"/>
      <c r="F97" s="300" t="s">
        <v>575</v>
      </c>
      <c r="G97" s="301"/>
      <c r="H97" s="277" t="s">
        <v>613</v>
      </c>
      <c r="I97" s="277" t="s">
        <v>610</v>
      </c>
      <c r="J97" s="277"/>
      <c r="K97" s="291"/>
    </row>
    <row r="98" s="1" customFormat="1" ht="15" customHeight="1">
      <c r="B98" s="305"/>
      <c r="C98" s="306"/>
      <c r="D98" s="306"/>
      <c r="E98" s="306"/>
      <c r="F98" s="306"/>
      <c r="G98" s="306"/>
      <c r="H98" s="306"/>
      <c r="I98" s="306"/>
      <c r="J98" s="306"/>
      <c r="K98" s="307"/>
    </row>
    <row r="99" s="1" customFormat="1" ht="18.75" customHeight="1">
      <c r="B99" s="308"/>
      <c r="C99" s="309"/>
      <c r="D99" s="309"/>
      <c r="E99" s="309"/>
      <c r="F99" s="309"/>
      <c r="G99" s="309"/>
      <c r="H99" s="309"/>
      <c r="I99" s="309"/>
      <c r="J99" s="309"/>
      <c r="K99" s="308"/>
    </row>
    <row r="100" s="1" customFormat="1" ht="18.75" customHeight="1">
      <c r="B100" s="285"/>
      <c r="C100" s="285"/>
      <c r="D100" s="285"/>
      <c r="E100" s="285"/>
      <c r="F100" s="285"/>
      <c r="G100" s="285"/>
      <c r="H100" s="285"/>
      <c r="I100" s="285"/>
      <c r="J100" s="285"/>
      <c r="K100" s="285"/>
    </row>
    <row r="101" s="1" customFormat="1" ht="7.5" customHeight="1">
      <c r="B101" s="286"/>
      <c r="C101" s="287"/>
      <c r="D101" s="287"/>
      <c r="E101" s="287"/>
      <c r="F101" s="287"/>
      <c r="G101" s="287"/>
      <c r="H101" s="287"/>
      <c r="I101" s="287"/>
      <c r="J101" s="287"/>
      <c r="K101" s="288"/>
    </row>
    <row r="102" s="1" customFormat="1" ht="45" customHeight="1">
      <c r="B102" s="289"/>
      <c r="C102" s="290" t="s">
        <v>614</v>
      </c>
      <c r="D102" s="290"/>
      <c r="E102" s="290"/>
      <c r="F102" s="290"/>
      <c r="G102" s="290"/>
      <c r="H102" s="290"/>
      <c r="I102" s="290"/>
      <c r="J102" s="290"/>
      <c r="K102" s="291"/>
    </row>
    <row r="103" s="1" customFormat="1" ht="17.25" customHeight="1">
      <c r="B103" s="289"/>
      <c r="C103" s="292" t="s">
        <v>569</v>
      </c>
      <c r="D103" s="292"/>
      <c r="E103" s="292"/>
      <c r="F103" s="292" t="s">
        <v>570</v>
      </c>
      <c r="G103" s="293"/>
      <c r="H103" s="292" t="s">
        <v>65</v>
      </c>
      <c r="I103" s="292" t="s">
        <v>68</v>
      </c>
      <c r="J103" s="292" t="s">
        <v>571</v>
      </c>
      <c r="K103" s="291"/>
    </row>
    <row r="104" s="1" customFormat="1" ht="17.25" customHeight="1">
      <c r="B104" s="289"/>
      <c r="C104" s="294" t="s">
        <v>572</v>
      </c>
      <c r="D104" s="294"/>
      <c r="E104" s="294"/>
      <c r="F104" s="295" t="s">
        <v>573</v>
      </c>
      <c r="G104" s="296"/>
      <c r="H104" s="294"/>
      <c r="I104" s="294"/>
      <c r="J104" s="294" t="s">
        <v>574</v>
      </c>
      <c r="K104" s="291"/>
    </row>
    <row r="105" s="1" customFormat="1" ht="5.25" customHeight="1">
      <c r="B105" s="289"/>
      <c r="C105" s="292"/>
      <c r="D105" s="292"/>
      <c r="E105" s="292"/>
      <c r="F105" s="292"/>
      <c r="G105" s="310"/>
      <c r="H105" s="292"/>
      <c r="I105" s="292"/>
      <c r="J105" s="292"/>
      <c r="K105" s="291"/>
    </row>
    <row r="106" s="1" customFormat="1" ht="15" customHeight="1">
      <c r="B106" s="289"/>
      <c r="C106" s="277" t="s">
        <v>64</v>
      </c>
      <c r="D106" s="299"/>
      <c r="E106" s="299"/>
      <c r="F106" s="300" t="s">
        <v>575</v>
      </c>
      <c r="G106" s="277"/>
      <c r="H106" s="277" t="s">
        <v>615</v>
      </c>
      <c r="I106" s="277" t="s">
        <v>577</v>
      </c>
      <c r="J106" s="277">
        <v>20</v>
      </c>
      <c r="K106" s="291"/>
    </row>
    <row r="107" s="1" customFormat="1" ht="15" customHeight="1">
      <c r="B107" s="289"/>
      <c r="C107" s="277" t="s">
        <v>578</v>
      </c>
      <c r="D107" s="277"/>
      <c r="E107" s="277"/>
      <c r="F107" s="300" t="s">
        <v>575</v>
      </c>
      <c r="G107" s="277"/>
      <c r="H107" s="277" t="s">
        <v>615</v>
      </c>
      <c r="I107" s="277" t="s">
        <v>577</v>
      </c>
      <c r="J107" s="277">
        <v>120</v>
      </c>
      <c r="K107" s="291"/>
    </row>
    <row r="108" s="1" customFormat="1" ht="15" customHeight="1">
      <c r="B108" s="302"/>
      <c r="C108" s="277" t="s">
        <v>580</v>
      </c>
      <c r="D108" s="277"/>
      <c r="E108" s="277"/>
      <c r="F108" s="300" t="s">
        <v>581</v>
      </c>
      <c r="G108" s="277"/>
      <c r="H108" s="277" t="s">
        <v>615</v>
      </c>
      <c r="I108" s="277" t="s">
        <v>577</v>
      </c>
      <c r="J108" s="277">
        <v>50</v>
      </c>
      <c r="K108" s="291"/>
    </row>
    <row r="109" s="1" customFormat="1" ht="15" customHeight="1">
      <c r="B109" s="302"/>
      <c r="C109" s="277" t="s">
        <v>583</v>
      </c>
      <c r="D109" s="277"/>
      <c r="E109" s="277"/>
      <c r="F109" s="300" t="s">
        <v>575</v>
      </c>
      <c r="G109" s="277"/>
      <c r="H109" s="277" t="s">
        <v>615</v>
      </c>
      <c r="I109" s="277" t="s">
        <v>585</v>
      </c>
      <c r="J109" s="277"/>
      <c r="K109" s="291"/>
    </row>
    <row r="110" s="1" customFormat="1" ht="15" customHeight="1">
      <c r="B110" s="302"/>
      <c r="C110" s="277" t="s">
        <v>594</v>
      </c>
      <c r="D110" s="277"/>
      <c r="E110" s="277"/>
      <c r="F110" s="300" t="s">
        <v>581</v>
      </c>
      <c r="G110" s="277"/>
      <c r="H110" s="277" t="s">
        <v>615</v>
      </c>
      <c r="I110" s="277" t="s">
        <v>577</v>
      </c>
      <c r="J110" s="277">
        <v>50</v>
      </c>
      <c r="K110" s="291"/>
    </row>
    <row r="111" s="1" customFormat="1" ht="15" customHeight="1">
      <c r="B111" s="302"/>
      <c r="C111" s="277" t="s">
        <v>602</v>
      </c>
      <c r="D111" s="277"/>
      <c r="E111" s="277"/>
      <c r="F111" s="300" t="s">
        <v>581</v>
      </c>
      <c r="G111" s="277"/>
      <c r="H111" s="277" t="s">
        <v>615</v>
      </c>
      <c r="I111" s="277" t="s">
        <v>577</v>
      </c>
      <c r="J111" s="277">
        <v>50</v>
      </c>
      <c r="K111" s="291"/>
    </row>
    <row r="112" s="1" customFormat="1" ht="15" customHeight="1">
      <c r="B112" s="302"/>
      <c r="C112" s="277" t="s">
        <v>600</v>
      </c>
      <c r="D112" s="277"/>
      <c r="E112" s="277"/>
      <c r="F112" s="300" t="s">
        <v>581</v>
      </c>
      <c r="G112" s="277"/>
      <c r="H112" s="277" t="s">
        <v>615</v>
      </c>
      <c r="I112" s="277" t="s">
        <v>577</v>
      </c>
      <c r="J112" s="277">
        <v>50</v>
      </c>
      <c r="K112" s="291"/>
    </row>
    <row r="113" s="1" customFormat="1" ht="15" customHeight="1">
      <c r="B113" s="302"/>
      <c r="C113" s="277" t="s">
        <v>64</v>
      </c>
      <c r="D113" s="277"/>
      <c r="E113" s="277"/>
      <c r="F113" s="300" t="s">
        <v>575</v>
      </c>
      <c r="G113" s="277"/>
      <c r="H113" s="277" t="s">
        <v>616</v>
      </c>
      <c r="I113" s="277" t="s">
        <v>577</v>
      </c>
      <c r="J113" s="277">
        <v>20</v>
      </c>
      <c r="K113" s="291"/>
    </row>
    <row r="114" s="1" customFormat="1" ht="15" customHeight="1">
      <c r="B114" s="302"/>
      <c r="C114" s="277" t="s">
        <v>617</v>
      </c>
      <c r="D114" s="277"/>
      <c r="E114" s="277"/>
      <c r="F114" s="300" t="s">
        <v>575</v>
      </c>
      <c r="G114" s="277"/>
      <c r="H114" s="277" t="s">
        <v>618</v>
      </c>
      <c r="I114" s="277" t="s">
        <v>577</v>
      </c>
      <c r="J114" s="277">
        <v>120</v>
      </c>
      <c r="K114" s="291"/>
    </row>
    <row r="115" s="1" customFormat="1" ht="15" customHeight="1">
      <c r="B115" s="302"/>
      <c r="C115" s="277" t="s">
        <v>49</v>
      </c>
      <c r="D115" s="277"/>
      <c r="E115" s="277"/>
      <c r="F115" s="300" t="s">
        <v>575</v>
      </c>
      <c r="G115" s="277"/>
      <c r="H115" s="277" t="s">
        <v>619</v>
      </c>
      <c r="I115" s="277" t="s">
        <v>610</v>
      </c>
      <c r="J115" s="277"/>
      <c r="K115" s="291"/>
    </row>
    <row r="116" s="1" customFormat="1" ht="15" customHeight="1">
      <c r="B116" s="302"/>
      <c r="C116" s="277" t="s">
        <v>59</v>
      </c>
      <c r="D116" s="277"/>
      <c r="E116" s="277"/>
      <c r="F116" s="300" t="s">
        <v>575</v>
      </c>
      <c r="G116" s="277"/>
      <c r="H116" s="277" t="s">
        <v>620</v>
      </c>
      <c r="I116" s="277" t="s">
        <v>610</v>
      </c>
      <c r="J116" s="277"/>
      <c r="K116" s="291"/>
    </row>
    <row r="117" s="1" customFormat="1" ht="15" customHeight="1">
      <c r="B117" s="302"/>
      <c r="C117" s="277" t="s">
        <v>68</v>
      </c>
      <c r="D117" s="277"/>
      <c r="E117" s="277"/>
      <c r="F117" s="300" t="s">
        <v>575</v>
      </c>
      <c r="G117" s="277"/>
      <c r="H117" s="277" t="s">
        <v>621</v>
      </c>
      <c r="I117" s="277" t="s">
        <v>622</v>
      </c>
      <c r="J117" s="277"/>
      <c r="K117" s="291"/>
    </row>
    <row r="118" s="1" customFormat="1" ht="15" customHeight="1">
      <c r="B118" s="305"/>
      <c r="C118" s="311"/>
      <c r="D118" s="311"/>
      <c r="E118" s="311"/>
      <c r="F118" s="311"/>
      <c r="G118" s="311"/>
      <c r="H118" s="311"/>
      <c r="I118" s="311"/>
      <c r="J118" s="311"/>
      <c r="K118" s="307"/>
    </row>
    <row r="119" s="1" customFormat="1" ht="18.75" customHeight="1">
      <c r="B119" s="312"/>
      <c r="C119" s="313"/>
      <c r="D119" s="313"/>
      <c r="E119" s="313"/>
      <c r="F119" s="314"/>
      <c r="G119" s="313"/>
      <c r="H119" s="313"/>
      <c r="I119" s="313"/>
      <c r="J119" s="313"/>
      <c r="K119" s="312"/>
    </row>
    <row r="120" s="1" customFormat="1" ht="18.75" customHeight="1">
      <c r="B120" s="285"/>
      <c r="C120" s="285"/>
      <c r="D120" s="285"/>
      <c r="E120" s="285"/>
      <c r="F120" s="285"/>
      <c r="G120" s="285"/>
      <c r="H120" s="285"/>
      <c r="I120" s="285"/>
      <c r="J120" s="285"/>
      <c r="K120" s="285"/>
    </row>
    <row r="121" s="1" customFormat="1" ht="7.5" customHeight="1">
      <c r="B121" s="315"/>
      <c r="C121" s="316"/>
      <c r="D121" s="316"/>
      <c r="E121" s="316"/>
      <c r="F121" s="316"/>
      <c r="G121" s="316"/>
      <c r="H121" s="316"/>
      <c r="I121" s="316"/>
      <c r="J121" s="316"/>
      <c r="K121" s="317"/>
    </row>
    <row r="122" s="1" customFormat="1" ht="45" customHeight="1">
      <c r="B122" s="318"/>
      <c r="C122" s="268" t="s">
        <v>623</v>
      </c>
      <c r="D122" s="268"/>
      <c r="E122" s="268"/>
      <c r="F122" s="268"/>
      <c r="G122" s="268"/>
      <c r="H122" s="268"/>
      <c r="I122" s="268"/>
      <c r="J122" s="268"/>
      <c r="K122" s="319"/>
    </row>
    <row r="123" s="1" customFormat="1" ht="17.25" customHeight="1">
      <c r="B123" s="320"/>
      <c r="C123" s="292" t="s">
        <v>569</v>
      </c>
      <c r="D123" s="292"/>
      <c r="E123" s="292"/>
      <c r="F123" s="292" t="s">
        <v>570</v>
      </c>
      <c r="G123" s="293"/>
      <c r="H123" s="292" t="s">
        <v>65</v>
      </c>
      <c r="I123" s="292" t="s">
        <v>68</v>
      </c>
      <c r="J123" s="292" t="s">
        <v>571</v>
      </c>
      <c r="K123" s="321"/>
    </row>
    <row r="124" s="1" customFormat="1" ht="17.25" customHeight="1">
      <c r="B124" s="320"/>
      <c r="C124" s="294" t="s">
        <v>572</v>
      </c>
      <c r="D124" s="294"/>
      <c r="E124" s="294"/>
      <c r="F124" s="295" t="s">
        <v>573</v>
      </c>
      <c r="G124" s="296"/>
      <c r="H124" s="294"/>
      <c r="I124" s="294"/>
      <c r="J124" s="294" t="s">
        <v>574</v>
      </c>
      <c r="K124" s="321"/>
    </row>
    <row r="125" s="1" customFormat="1" ht="5.25" customHeight="1">
      <c r="B125" s="322"/>
      <c r="C125" s="297"/>
      <c r="D125" s="297"/>
      <c r="E125" s="297"/>
      <c r="F125" s="297"/>
      <c r="G125" s="323"/>
      <c r="H125" s="297"/>
      <c r="I125" s="297"/>
      <c r="J125" s="297"/>
      <c r="K125" s="324"/>
    </row>
    <row r="126" s="1" customFormat="1" ht="15" customHeight="1">
      <c r="B126" s="322"/>
      <c r="C126" s="277" t="s">
        <v>578</v>
      </c>
      <c r="D126" s="299"/>
      <c r="E126" s="299"/>
      <c r="F126" s="300" t="s">
        <v>575</v>
      </c>
      <c r="G126" s="277"/>
      <c r="H126" s="277" t="s">
        <v>615</v>
      </c>
      <c r="I126" s="277" t="s">
        <v>577</v>
      </c>
      <c r="J126" s="277">
        <v>120</v>
      </c>
      <c r="K126" s="325"/>
    </row>
    <row r="127" s="1" customFormat="1" ht="15" customHeight="1">
      <c r="B127" s="322"/>
      <c r="C127" s="277" t="s">
        <v>624</v>
      </c>
      <c r="D127" s="277"/>
      <c r="E127" s="277"/>
      <c r="F127" s="300" t="s">
        <v>575</v>
      </c>
      <c r="G127" s="277"/>
      <c r="H127" s="277" t="s">
        <v>625</v>
      </c>
      <c r="I127" s="277" t="s">
        <v>577</v>
      </c>
      <c r="J127" s="277" t="s">
        <v>626</v>
      </c>
      <c r="K127" s="325"/>
    </row>
    <row r="128" s="1" customFormat="1" ht="15" customHeight="1">
      <c r="B128" s="322"/>
      <c r="C128" s="277" t="s">
        <v>523</v>
      </c>
      <c r="D128" s="277"/>
      <c r="E128" s="277"/>
      <c r="F128" s="300" t="s">
        <v>575</v>
      </c>
      <c r="G128" s="277"/>
      <c r="H128" s="277" t="s">
        <v>627</v>
      </c>
      <c r="I128" s="277" t="s">
        <v>577</v>
      </c>
      <c r="J128" s="277" t="s">
        <v>626</v>
      </c>
      <c r="K128" s="325"/>
    </row>
    <row r="129" s="1" customFormat="1" ht="15" customHeight="1">
      <c r="B129" s="322"/>
      <c r="C129" s="277" t="s">
        <v>586</v>
      </c>
      <c r="D129" s="277"/>
      <c r="E129" s="277"/>
      <c r="F129" s="300" t="s">
        <v>581</v>
      </c>
      <c r="G129" s="277"/>
      <c r="H129" s="277" t="s">
        <v>587</v>
      </c>
      <c r="I129" s="277" t="s">
        <v>577</v>
      </c>
      <c r="J129" s="277">
        <v>15</v>
      </c>
      <c r="K129" s="325"/>
    </row>
    <row r="130" s="1" customFormat="1" ht="15" customHeight="1">
      <c r="B130" s="322"/>
      <c r="C130" s="303" t="s">
        <v>588</v>
      </c>
      <c r="D130" s="303"/>
      <c r="E130" s="303"/>
      <c r="F130" s="304" t="s">
        <v>581</v>
      </c>
      <c r="G130" s="303"/>
      <c r="H130" s="303" t="s">
        <v>589</v>
      </c>
      <c r="I130" s="303" t="s">
        <v>577</v>
      </c>
      <c r="J130" s="303">
        <v>15</v>
      </c>
      <c r="K130" s="325"/>
    </row>
    <row r="131" s="1" customFormat="1" ht="15" customHeight="1">
      <c r="B131" s="322"/>
      <c r="C131" s="303" t="s">
        <v>590</v>
      </c>
      <c r="D131" s="303"/>
      <c r="E131" s="303"/>
      <c r="F131" s="304" t="s">
        <v>581</v>
      </c>
      <c r="G131" s="303"/>
      <c r="H131" s="303" t="s">
        <v>591</v>
      </c>
      <c r="I131" s="303" t="s">
        <v>577</v>
      </c>
      <c r="J131" s="303">
        <v>20</v>
      </c>
      <c r="K131" s="325"/>
    </row>
    <row r="132" s="1" customFormat="1" ht="15" customHeight="1">
      <c r="B132" s="322"/>
      <c r="C132" s="303" t="s">
        <v>592</v>
      </c>
      <c r="D132" s="303"/>
      <c r="E132" s="303"/>
      <c r="F132" s="304" t="s">
        <v>581</v>
      </c>
      <c r="G132" s="303"/>
      <c r="H132" s="303" t="s">
        <v>593</v>
      </c>
      <c r="I132" s="303" t="s">
        <v>577</v>
      </c>
      <c r="J132" s="303">
        <v>20</v>
      </c>
      <c r="K132" s="325"/>
    </row>
    <row r="133" s="1" customFormat="1" ht="15" customHeight="1">
      <c r="B133" s="322"/>
      <c r="C133" s="277" t="s">
        <v>580</v>
      </c>
      <c r="D133" s="277"/>
      <c r="E133" s="277"/>
      <c r="F133" s="300" t="s">
        <v>581</v>
      </c>
      <c r="G133" s="277"/>
      <c r="H133" s="277" t="s">
        <v>615</v>
      </c>
      <c r="I133" s="277" t="s">
        <v>577</v>
      </c>
      <c r="J133" s="277">
        <v>50</v>
      </c>
      <c r="K133" s="325"/>
    </row>
    <row r="134" s="1" customFormat="1" ht="15" customHeight="1">
      <c r="B134" s="322"/>
      <c r="C134" s="277" t="s">
        <v>594</v>
      </c>
      <c r="D134" s="277"/>
      <c r="E134" s="277"/>
      <c r="F134" s="300" t="s">
        <v>581</v>
      </c>
      <c r="G134" s="277"/>
      <c r="H134" s="277" t="s">
        <v>615</v>
      </c>
      <c r="I134" s="277" t="s">
        <v>577</v>
      </c>
      <c r="J134" s="277">
        <v>50</v>
      </c>
      <c r="K134" s="325"/>
    </row>
    <row r="135" s="1" customFormat="1" ht="15" customHeight="1">
      <c r="B135" s="322"/>
      <c r="C135" s="277" t="s">
        <v>600</v>
      </c>
      <c r="D135" s="277"/>
      <c r="E135" s="277"/>
      <c r="F135" s="300" t="s">
        <v>581</v>
      </c>
      <c r="G135" s="277"/>
      <c r="H135" s="277" t="s">
        <v>615</v>
      </c>
      <c r="I135" s="277" t="s">
        <v>577</v>
      </c>
      <c r="J135" s="277">
        <v>50</v>
      </c>
      <c r="K135" s="325"/>
    </row>
    <row r="136" s="1" customFormat="1" ht="15" customHeight="1">
      <c r="B136" s="322"/>
      <c r="C136" s="277" t="s">
        <v>602</v>
      </c>
      <c r="D136" s="277"/>
      <c r="E136" s="277"/>
      <c r="F136" s="300" t="s">
        <v>581</v>
      </c>
      <c r="G136" s="277"/>
      <c r="H136" s="277" t="s">
        <v>615</v>
      </c>
      <c r="I136" s="277" t="s">
        <v>577</v>
      </c>
      <c r="J136" s="277">
        <v>50</v>
      </c>
      <c r="K136" s="325"/>
    </row>
    <row r="137" s="1" customFormat="1" ht="15" customHeight="1">
      <c r="B137" s="322"/>
      <c r="C137" s="277" t="s">
        <v>603</v>
      </c>
      <c r="D137" s="277"/>
      <c r="E137" s="277"/>
      <c r="F137" s="300" t="s">
        <v>581</v>
      </c>
      <c r="G137" s="277"/>
      <c r="H137" s="277" t="s">
        <v>628</v>
      </c>
      <c r="I137" s="277" t="s">
        <v>577</v>
      </c>
      <c r="J137" s="277">
        <v>255</v>
      </c>
      <c r="K137" s="325"/>
    </row>
    <row r="138" s="1" customFormat="1" ht="15" customHeight="1">
      <c r="B138" s="322"/>
      <c r="C138" s="277" t="s">
        <v>605</v>
      </c>
      <c r="D138" s="277"/>
      <c r="E138" s="277"/>
      <c r="F138" s="300" t="s">
        <v>575</v>
      </c>
      <c r="G138" s="277"/>
      <c r="H138" s="277" t="s">
        <v>629</v>
      </c>
      <c r="I138" s="277" t="s">
        <v>607</v>
      </c>
      <c r="J138" s="277"/>
      <c r="K138" s="325"/>
    </row>
    <row r="139" s="1" customFormat="1" ht="15" customHeight="1">
      <c r="B139" s="322"/>
      <c r="C139" s="277" t="s">
        <v>608</v>
      </c>
      <c r="D139" s="277"/>
      <c r="E139" s="277"/>
      <c r="F139" s="300" t="s">
        <v>575</v>
      </c>
      <c r="G139" s="277"/>
      <c r="H139" s="277" t="s">
        <v>630</v>
      </c>
      <c r="I139" s="277" t="s">
        <v>610</v>
      </c>
      <c r="J139" s="277"/>
      <c r="K139" s="325"/>
    </row>
    <row r="140" s="1" customFormat="1" ht="15" customHeight="1">
      <c r="B140" s="322"/>
      <c r="C140" s="277" t="s">
        <v>611</v>
      </c>
      <c r="D140" s="277"/>
      <c r="E140" s="277"/>
      <c r="F140" s="300" t="s">
        <v>575</v>
      </c>
      <c r="G140" s="277"/>
      <c r="H140" s="277" t="s">
        <v>611</v>
      </c>
      <c r="I140" s="277" t="s">
        <v>610</v>
      </c>
      <c r="J140" s="277"/>
      <c r="K140" s="325"/>
    </row>
    <row r="141" s="1" customFormat="1" ht="15" customHeight="1">
      <c r="B141" s="322"/>
      <c r="C141" s="277" t="s">
        <v>49</v>
      </c>
      <c r="D141" s="277"/>
      <c r="E141" s="277"/>
      <c r="F141" s="300" t="s">
        <v>575</v>
      </c>
      <c r="G141" s="277"/>
      <c r="H141" s="277" t="s">
        <v>631</v>
      </c>
      <c r="I141" s="277" t="s">
        <v>610</v>
      </c>
      <c r="J141" s="277"/>
      <c r="K141" s="325"/>
    </row>
    <row r="142" s="1" customFormat="1" ht="15" customHeight="1">
      <c r="B142" s="322"/>
      <c r="C142" s="277" t="s">
        <v>632</v>
      </c>
      <c r="D142" s="277"/>
      <c r="E142" s="277"/>
      <c r="F142" s="300" t="s">
        <v>575</v>
      </c>
      <c r="G142" s="277"/>
      <c r="H142" s="277" t="s">
        <v>633</v>
      </c>
      <c r="I142" s="277" t="s">
        <v>610</v>
      </c>
      <c r="J142" s="277"/>
      <c r="K142" s="325"/>
    </row>
    <row r="143" s="1" customFormat="1" ht="15" customHeight="1">
      <c r="B143" s="326"/>
      <c r="C143" s="327"/>
      <c r="D143" s="327"/>
      <c r="E143" s="327"/>
      <c r="F143" s="327"/>
      <c r="G143" s="327"/>
      <c r="H143" s="327"/>
      <c r="I143" s="327"/>
      <c r="J143" s="327"/>
      <c r="K143" s="328"/>
    </row>
    <row r="144" s="1" customFormat="1" ht="18.75" customHeight="1">
      <c r="B144" s="313"/>
      <c r="C144" s="313"/>
      <c r="D144" s="313"/>
      <c r="E144" s="313"/>
      <c r="F144" s="314"/>
      <c r="G144" s="313"/>
      <c r="H144" s="313"/>
      <c r="I144" s="313"/>
      <c r="J144" s="313"/>
      <c r="K144" s="313"/>
    </row>
    <row r="145" s="1" customFormat="1" ht="18.75" customHeight="1">
      <c r="B145" s="285"/>
      <c r="C145" s="285"/>
      <c r="D145" s="285"/>
      <c r="E145" s="285"/>
      <c r="F145" s="285"/>
      <c r="G145" s="285"/>
      <c r="H145" s="285"/>
      <c r="I145" s="285"/>
      <c r="J145" s="285"/>
      <c r="K145" s="285"/>
    </row>
    <row r="146" s="1" customFormat="1" ht="7.5" customHeight="1">
      <c r="B146" s="286"/>
      <c r="C146" s="287"/>
      <c r="D146" s="287"/>
      <c r="E146" s="287"/>
      <c r="F146" s="287"/>
      <c r="G146" s="287"/>
      <c r="H146" s="287"/>
      <c r="I146" s="287"/>
      <c r="J146" s="287"/>
      <c r="K146" s="288"/>
    </row>
    <row r="147" s="1" customFormat="1" ht="45" customHeight="1">
      <c r="B147" s="289"/>
      <c r="C147" s="290" t="s">
        <v>634</v>
      </c>
      <c r="D147" s="290"/>
      <c r="E147" s="290"/>
      <c r="F147" s="290"/>
      <c r="G147" s="290"/>
      <c r="H147" s="290"/>
      <c r="I147" s="290"/>
      <c r="J147" s="290"/>
      <c r="K147" s="291"/>
    </row>
    <row r="148" s="1" customFormat="1" ht="17.25" customHeight="1">
      <c r="B148" s="289"/>
      <c r="C148" s="292" t="s">
        <v>569</v>
      </c>
      <c r="D148" s="292"/>
      <c r="E148" s="292"/>
      <c r="F148" s="292" t="s">
        <v>570</v>
      </c>
      <c r="G148" s="293"/>
      <c r="H148" s="292" t="s">
        <v>65</v>
      </c>
      <c r="I148" s="292" t="s">
        <v>68</v>
      </c>
      <c r="J148" s="292" t="s">
        <v>571</v>
      </c>
      <c r="K148" s="291"/>
    </row>
    <row r="149" s="1" customFormat="1" ht="17.25" customHeight="1">
      <c r="B149" s="289"/>
      <c r="C149" s="294" t="s">
        <v>572</v>
      </c>
      <c r="D149" s="294"/>
      <c r="E149" s="294"/>
      <c r="F149" s="295" t="s">
        <v>573</v>
      </c>
      <c r="G149" s="296"/>
      <c r="H149" s="294"/>
      <c r="I149" s="294"/>
      <c r="J149" s="294" t="s">
        <v>574</v>
      </c>
      <c r="K149" s="291"/>
    </row>
    <row r="150" s="1" customFormat="1" ht="5.25" customHeight="1">
      <c r="B150" s="302"/>
      <c r="C150" s="297"/>
      <c r="D150" s="297"/>
      <c r="E150" s="297"/>
      <c r="F150" s="297"/>
      <c r="G150" s="298"/>
      <c r="H150" s="297"/>
      <c r="I150" s="297"/>
      <c r="J150" s="297"/>
      <c r="K150" s="325"/>
    </row>
    <row r="151" s="1" customFormat="1" ht="15" customHeight="1">
      <c r="B151" s="302"/>
      <c r="C151" s="329" t="s">
        <v>578</v>
      </c>
      <c r="D151" s="277"/>
      <c r="E151" s="277"/>
      <c r="F151" s="330" t="s">
        <v>575</v>
      </c>
      <c r="G151" s="277"/>
      <c r="H151" s="329" t="s">
        <v>615</v>
      </c>
      <c r="I151" s="329" t="s">
        <v>577</v>
      </c>
      <c r="J151" s="329">
        <v>120</v>
      </c>
      <c r="K151" s="325"/>
    </row>
    <row r="152" s="1" customFormat="1" ht="15" customHeight="1">
      <c r="B152" s="302"/>
      <c r="C152" s="329" t="s">
        <v>624</v>
      </c>
      <c r="D152" s="277"/>
      <c r="E152" s="277"/>
      <c r="F152" s="330" t="s">
        <v>575</v>
      </c>
      <c r="G152" s="277"/>
      <c r="H152" s="329" t="s">
        <v>635</v>
      </c>
      <c r="I152" s="329" t="s">
        <v>577</v>
      </c>
      <c r="J152" s="329" t="s">
        <v>626</v>
      </c>
      <c r="K152" s="325"/>
    </row>
    <row r="153" s="1" customFormat="1" ht="15" customHeight="1">
      <c r="B153" s="302"/>
      <c r="C153" s="329" t="s">
        <v>523</v>
      </c>
      <c r="D153" s="277"/>
      <c r="E153" s="277"/>
      <c r="F153" s="330" t="s">
        <v>575</v>
      </c>
      <c r="G153" s="277"/>
      <c r="H153" s="329" t="s">
        <v>636</v>
      </c>
      <c r="I153" s="329" t="s">
        <v>577</v>
      </c>
      <c r="J153" s="329" t="s">
        <v>626</v>
      </c>
      <c r="K153" s="325"/>
    </row>
    <row r="154" s="1" customFormat="1" ht="15" customHeight="1">
      <c r="B154" s="302"/>
      <c r="C154" s="329" t="s">
        <v>580</v>
      </c>
      <c r="D154" s="277"/>
      <c r="E154" s="277"/>
      <c r="F154" s="330" t="s">
        <v>581</v>
      </c>
      <c r="G154" s="277"/>
      <c r="H154" s="329" t="s">
        <v>615</v>
      </c>
      <c r="I154" s="329" t="s">
        <v>577</v>
      </c>
      <c r="J154" s="329">
        <v>50</v>
      </c>
      <c r="K154" s="325"/>
    </row>
    <row r="155" s="1" customFormat="1" ht="15" customHeight="1">
      <c r="B155" s="302"/>
      <c r="C155" s="329" t="s">
        <v>583</v>
      </c>
      <c r="D155" s="277"/>
      <c r="E155" s="277"/>
      <c r="F155" s="330" t="s">
        <v>575</v>
      </c>
      <c r="G155" s="277"/>
      <c r="H155" s="329" t="s">
        <v>615</v>
      </c>
      <c r="I155" s="329" t="s">
        <v>585</v>
      </c>
      <c r="J155" s="329"/>
      <c r="K155" s="325"/>
    </row>
    <row r="156" s="1" customFormat="1" ht="15" customHeight="1">
      <c r="B156" s="302"/>
      <c r="C156" s="329" t="s">
        <v>594</v>
      </c>
      <c r="D156" s="277"/>
      <c r="E156" s="277"/>
      <c r="F156" s="330" t="s">
        <v>581</v>
      </c>
      <c r="G156" s="277"/>
      <c r="H156" s="329" t="s">
        <v>615</v>
      </c>
      <c r="I156" s="329" t="s">
        <v>577</v>
      </c>
      <c r="J156" s="329">
        <v>50</v>
      </c>
      <c r="K156" s="325"/>
    </row>
    <row r="157" s="1" customFormat="1" ht="15" customHeight="1">
      <c r="B157" s="302"/>
      <c r="C157" s="329" t="s">
        <v>602</v>
      </c>
      <c r="D157" s="277"/>
      <c r="E157" s="277"/>
      <c r="F157" s="330" t="s">
        <v>581</v>
      </c>
      <c r="G157" s="277"/>
      <c r="H157" s="329" t="s">
        <v>615</v>
      </c>
      <c r="I157" s="329" t="s">
        <v>577</v>
      </c>
      <c r="J157" s="329">
        <v>50</v>
      </c>
      <c r="K157" s="325"/>
    </row>
    <row r="158" s="1" customFormat="1" ht="15" customHeight="1">
      <c r="B158" s="302"/>
      <c r="C158" s="329" t="s">
        <v>600</v>
      </c>
      <c r="D158" s="277"/>
      <c r="E158" s="277"/>
      <c r="F158" s="330" t="s">
        <v>581</v>
      </c>
      <c r="G158" s="277"/>
      <c r="H158" s="329" t="s">
        <v>615</v>
      </c>
      <c r="I158" s="329" t="s">
        <v>577</v>
      </c>
      <c r="J158" s="329">
        <v>50</v>
      </c>
      <c r="K158" s="325"/>
    </row>
    <row r="159" s="1" customFormat="1" ht="15" customHeight="1">
      <c r="B159" s="302"/>
      <c r="C159" s="329" t="s">
        <v>113</v>
      </c>
      <c r="D159" s="277"/>
      <c r="E159" s="277"/>
      <c r="F159" s="330" t="s">
        <v>575</v>
      </c>
      <c r="G159" s="277"/>
      <c r="H159" s="329" t="s">
        <v>637</v>
      </c>
      <c r="I159" s="329" t="s">
        <v>577</v>
      </c>
      <c r="J159" s="329" t="s">
        <v>638</v>
      </c>
      <c r="K159" s="325"/>
    </row>
    <row r="160" s="1" customFormat="1" ht="15" customHeight="1">
      <c r="B160" s="302"/>
      <c r="C160" s="329" t="s">
        <v>639</v>
      </c>
      <c r="D160" s="277"/>
      <c r="E160" s="277"/>
      <c r="F160" s="330" t="s">
        <v>575</v>
      </c>
      <c r="G160" s="277"/>
      <c r="H160" s="329" t="s">
        <v>640</v>
      </c>
      <c r="I160" s="329" t="s">
        <v>610</v>
      </c>
      <c r="J160" s="329"/>
      <c r="K160" s="325"/>
    </row>
    <row r="161" s="1" customFormat="1" ht="15" customHeight="1">
      <c r="B161" s="331"/>
      <c r="C161" s="311"/>
      <c r="D161" s="311"/>
      <c r="E161" s="311"/>
      <c r="F161" s="311"/>
      <c r="G161" s="311"/>
      <c r="H161" s="311"/>
      <c r="I161" s="311"/>
      <c r="J161" s="311"/>
      <c r="K161" s="332"/>
    </row>
    <row r="162" s="1" customFormat="1" ht="18.75" customHeight="1">
      <c r="B162" s="313"/>
      <c r="C162" s="323"/>
      <c r="D162" s="323"/>
      <c r="E162" s="323"/>
      <c r="F162" s="333"/>
      <c r="G162" s="323"/>
      <c r="H162" s="323"/>
      <c r="I162" s="323"/>
      <c r="J162" s="323"/>
      <c r="K162" s="313"/>
    </row>
    <row r="163" s="1" customFormat="1" ht="18.75" customHeight="1">
      <c r="B163" s="285"/>
      <c r="C163" s="285"/>
      <c r="D163" s="285"/>
      <c r="E163" s="285"/>
      <c r="F163" s="285"/>
      <c r="G163" s="285"/>
      <c r="H163" s="285"/>
      <c r="I163" s="285"/>
      <c r="J163" s="285"/>
      <c r="K163" s="285"/>
    </row>
    <row r="164" s="1" customFormat="1" ht="7.5" customHeight="1">
      <c r="B164" s="264"/>
      <c r="C164" s="265"/>
      <c r="D164" s="265"/>
      <c r="E164" s="265"/>
      <c r="F164" s="265"/>
      <c r="G164" s="265"/>
      <c r="H164" s="265"/>
      <c r="I164" s="265"/>
      <c r="J164" s="265"/>
      <c r="K164" s="266"/>
    </row>
    <row r="165" s="1" customFormat="1" ht="45" customHeight="1">
      <c r="B165" s="267"/>
      <c r="C165" s="268" t="s">
        <v>641</v>
      </c>
      <c r="D165" s="268"/>
      <c r="E165" s="268"/>
      <c r="F165" s="268"/>
      <c r="G165" s="268"/>
      <c r="H165" s="268"/>
      <c r="I165" s="268"/>
      <c r="J165" s="268"/>
      <c r="K165" s="269"/>
    </row>
    <row r="166" s="1" customFormat="1" ht="17.25" customHeight="1">
      <c r="B166" s="267"/>
      <c r="C166" s="292" t="s">
        <v>569</v>
      </c>
      <c r="D166" s="292"/>
      <c r="E166" s="292"/>
      <c r="F166" s="292" t="s">
        <v>570</v>
      </c>
      <c r="G166" s="334"/>
      <c r="H166" s="335" t="s">
        <v>65</v>
      </c>
      <c r="I166" s="335" t="s">
        <v>68</v>
      </c>
      <c r="J166" s="292" t="s">
        <v>571</v>
      </c>
      <c r="K166" s="269"/>
    </row>
    <row r="167" s="1" customFormat="1" ht="17.25" customHeight="1">
      <c r="B167" s="270"/>
      <c r="C167" s="294" t="s">
        <v>572</v>
      </c>
      <c r="D167" s="294"/>
      <c r="E167" s="294"/>
      <c r="F167" s="295" t="s">
        <v>573</v>
      </c>
      <c r="G167" s="336"/>
      <c r="H167" s="337"/>
      <c r="I167" s="337"/>
      <c r="J167" s="294" t="s">
        <v>574</v>
      </c>
      <c r="K167" s="272"/>
    </row>
    <row r="168" s="1" customFormat="1" ht="5.25" customHeight="1">
      <c r="B168" s="302"/>
      <c r="C168" s="297"/>
      <c r="D168" s="297"/>
      <c r="E168" s="297"/>
      <c r="F168" s="297"/>
      <c r="G168" s="298"/>
      <c r="H168" s="297"/>
      <c r="I168" s="297"/>
      <c r="J168" s="297"/>
      <c r="K168" s="325"/>
    </row>
    <row r="169" s="1" customFormat="1" ht="15" customHeight="1">
      <c r="B169" s="302"/>
      <c r="C169" s="277" t="s">
        <v>578</v>
      </c>
      <c r="D169" s="277"/>
      <c r="E169" s="277"/>
      <c r="F169" s="300" t="s">
        <v>575</v>
      </c>
      <c r="G169" s="277"/>
      <c r="H169" s="277" t="s">
        <v>615</v>
      </c>
      <c r="I169" s="277" t="s">
        <v>577</v>
      </c>
      <c r="J169" s="277">
        <v>120</v>
      </c>
      <c r="K169" s="325"/>
    </row>
    <row r="170" s="1" customFormat="1" ht="15" customHeight="1">
      <c r="B170" s="302"/>
      <c r="C170" s="277" t="s">
        <v>624</v>
      </c>
      <c r="D170" s="277"/>
      <c r="E170" s="277"/>
      <c r="F170" s="300" t="s">
        <v>575</v>
      </c>
      <c r="G170" s="277"/>
      <c r="H170" s="277" t="s">
        <v>625</v>
      </c>
      <c r="I170" s="277" t="s">
        <v>577</v>
      </c>
      <c r="J170" s="277" t="s">
        <v>626</v>
      </c>
      <c r="K170" s="325"/>
    </row>
    <row r="171" s="1" customFormat="1" ht="15" customHeight="1">
      <c r="B171" s="302"/>
      <c r="C171" s="277" t="s">
        <v>523</v>
      </c>
      <c r="D171" s="277"/>
      <c r="E171" s="277"/>
      <c r="F171" s="300" t="s">
        <v>575</v>
      </c>
      <c r="G171" s="277"/>
      <c r="H171" s="277" t="s">
        <v>642</v>
      </c>
      <c r="I171" s="277" t="s">
        <v>577</v>
      </c>
      <c r="J171" s="277" t="s">
        <v>626</v>
      </c>
      <c r="K171" s="325"/>
    </row>
    <row r="172" s="1" customFormat="1" ht="15" customHeight="1">
      <c r="B172" s="302"/>
      <c r="C172" s="277" t="s">
        <v>580</v>
      </c>
      <c r="D172" s="277"/>
      <c r="E172" s="277"/>
      <c r="F172" s="300" t="s">
        <v>581</v>
      </c>
      <c r="G172" s="277"/>
      <c r="H172" s="277" t="s">
        <v>642</v>
      </c>
      <c r="I172" s="277" t="s">
        <v>577</v>
      </c>
      <c r="J172" s="277">
        <v>50</v>
      </c>
      <c r="K172" s="325"/>
    </row>
    <row r="173" s="1" customFormat="1" ht="15" customHeight="1">
      <c r="B173" s="302"/>
      <c r="C173" s="277" t="s">
        <v>583</v>
      </c>
      <c r="D173" s="277"/>
      <c r="E173" s="277"/>
      <c r="F173" s="300" t="s">
        <v>575</v>
      </c>
      <c r="G173" s="277"/>
      <c r="H173" s="277" t="s">
        <v>642</v>
      </c>
      <c r="I173" s="277" t="s">
        <v>585</v>
      </c>
      <c r="J173" s="277"/>
      <c r="K173" s="325"/>
    </row>
    <row r="174" s="1" customFormat="1" ht="15" customHeight="1">
      <c r="B174" s="302"/>
      <c r="C174" s="277" t="s">
        <v>594</v>
      </c>
      <c r="D174" s="277"/>
      <c r="E174" s="277"/>
      <c r="F174" s="300" t="s">
        <v>581</v>
      </c>
      <c r="G174" s="277"/>
      <c r="H174" s="277" t="s">
        <v>642</v>
      </c>
      <c r="I174" s="277" t="s">
        <v>577</v>
      </c>
      <c r="J174" s="277">
        <v>50</v>
      </c>
      <c r="K174" s="325"/>
    </row>
    <row r="175" s="1" customFormat="1" ht="15" customHeight="1">
      <c r="B175" s="302"/>
      <c r="C175" s="277" t="s">
        <v>602</v>
      </c>
      <c r="D175" s="277"/>
      <c r="E175" s="277"/>
      <c r="F175" s="300" t="s">
        <v>581</v>
      </c>
      <c r="G175" s="277"/>
      <c r="H175" s="277" t="s">
        <v>642</v>
      </c>
      <c r="I175" s="277" t="s">
        <v>577</v>
      </c>
      <c r="J175" s="277">
        <v>50</v>
      </c>
      <c r="K175" s="325"/>
    </row>
    <row r="176" s="1" customFormat="1" ht="15" customHeight="1">
      <c r="B176" s="302"/>
      <c r="C176" s="277" t="s">
        <v>600</v>
      </c>
      <c r="D176" s="277"/>
      <c r="E176" s="277"/>
      <c r="F176" s="300" t="s">
        <v>581</v>
      </c>
      <c r="G176" s="277"/>
      <c r="H176" s="277" t="s">
        <v>642</v>
      </c>
      <c r="I176" s="277" t="s">
        <v>577</v>
      </c>
      <c r="J176" s="277">
        <v>50</v>
      </c>
      <c r="K176" s="325"/>
    </row>
    <row r="177" s="1" customFormat="1" ht="15" customHeight="1">
      <c r="B177" s="302"/>
      <c r="C177" s="277" t="s">
        <v>119</v>
      </c>
      <c r="D177" s="277"/>
      <c r="E177" s="277"/>
      <c r="F177" s="300" t="s">
        <v>575</v>
      </c>
      <c r="G177" s="277"/>
      <c r="H177" s="277" t="s">
        <v>643</v>
      </c>
      <c r="I177" s="277" t="s">
        <v>644</v>
      </c>
      <c r="J177" s="277"/>
      <c r="K177" s="325"/>
    </row>
    <row r="178" s="1" customFormat="1" ht="15" customHeight="1">
      <c r="B178" s="302"/>
      <c r="C178" s="277" t="s">
        <v>68</v>
      </c>
      <c r="D178" s="277"/>
      <c r="E178" s="277"/>
      <c r="F178" s="300" t="s">
        <v>575</v>
      </c>
      <c r="G178" s="277"/>
      <c r="H178" s="277" t="s">
        <v>645</v>
      </c>
      <c r="I178" s="277" t="s">
        <v>646</v>
      </c>
      <c r="J178" s="277">
        <v>1</v>
      </c>
      <c r="K178" s="325"/>
    </row>
    <row r="179" s="1" customFormat="1" ht="15" customHeight="1">
      <c r="B179" s="302"/>
      <c r="C179" s="277" t="s">
        <v>64</v>
      </c>
      <c r="D179" s="277"/>
      <c r="E179" s="277"/>
      <c r="F179" s="300" t="s">
        <v>575</v>
      </c>
      <c r="G179" s="277"/>
      <c r="H179" s="277" t="s">
        <v>647</v>
      </c>
      <c r="I179" s="277" t="s">
        <v>577</v>
      </c>
      <c r="J179" s="277">
        <v>20</v>
      </c>
      <c r="K179" s="325"/>
    </row>
    <row r="180" s="1" customFormat="1" ht="15" customHeight="1">
      <c r="B180" s="302"/>
      <c r="C180" s="277" t="s">
        <v>65</v>
      </c>
      <c r="D180" s="277"/>
      <c r="E180" s="277"/>
      <c r="F180" s="300" t="s">
        <v>575</v>
      </c>
      <c r="G180" s="277"/>
      <c r="H180" s="277" t="s">
        <v>648</v>
      </c>
      <c r="I180" s="277" t="s">
        <v>577</v>
      </c>
      <c r="J180" s="277">
        <v>255</v>
      </c>
      <c r="K180" s="325"/>
    </row>
    <row r="181" s="1" customFormat="1" ht="15" customHeight="1">
      <c r="B181" s="302"/>
      <c r="C181" s="277" t="s">
        <v>120</v>
      </c>
      <c r="D181" s="277"/>
      <c r="E181" s="277"/>
      <c r="F181" s="300" t="s">
        <v>575</v>
      </c>
      <c r="G181" s="277"/>
      <c r="H181" s="277" t="s">
        <v>539</v>
      </c>
      <c r="I181" s="277" t="s">
        <v>577</v>
      </c>
      <c r="J181" s="277">
        <v>10</v>
      </c>
      <c r="K181" s="325"/>
    </row>
    <row r="182" s="1" customFormat="1" ht="15" customHeight="1">
      <c r="B182" s="302"/>
      <c r="C182" s="277" t="s">
        <v>121</v>
      </c>
      <c r="D182" s="277"/>
      <c r="E182" s="277"/>
      <c r="F182" s="300" t="s">
        <v>575</v>
      </c>
      <c r="G182" s="277"/>
      <c r="H182" s="277" t="s">
        <v>649</v>
      </c>
      <c r="I182" s="277" t="s">
        <v>610</v>
      </c>
      <c r="J182" s="277"/>
      <c r="K182" s="325"/>
    </row>
    <row r="183" s="1" customFormat="1" ht="15" customHeight="1">
      <c r="B183" s="302"/>
      <c r="C183" s="277" t="s">
        <v>650</v>
      </c>
      <c r="D183" s="277"/>
      <c r="E183" s="277"/>
      <c r="F183" s="300" t="s">
        <v>575</v>
      </c>
      <c r="G183" s="277"/>
      <c r="H183" s="277" t="s">
        <v>651</v>
      </c>
      <c r="I183" s="277" t="s">
        <v>610</v>
      </c>
      <c r="J183" s="277"/>
      <c r="K183" s="325"/>
    </row>
    <row r="184" s="1" customFormat="1" ht="15" customHeight="1">
      <c r="B184" s="302"/>
      <c r="C184" s="277" t="s">
        <v>639</v>
      </c>
      <c r="D184" s="277"/>
      <c r="E184" s="277"/>
      <c r="F184" s="300" t="s">
        <v>575</v>
      </c>
      <c r="G184" s="277"/>
      <c r="H184" s="277" t="s">
        <v>652</v>
      </c>
      <c r="I184" s="277" t="s">
        <v>610</v>
      </c>
      <c r="J184" s="277"/>
      <c r="K184" s="325"/>
    </row>
    <row r="185" s="1" customFormat="1" ht="15" customHeight="1">
      <c r="B185" s="302"/>
      <c r="C185" s="277" t="s">
        <v>123</v>
      </c>
      <c r="D185" s="277"/>
      <c r="E185" s="277"/>
      <c r="F185" s="300" t="s">
        <v>581</v>
      </c>
      <c r="G185" s="277"/>
      <c r="H185" s="277" t="s">
        <v>653</v>
      </c>
      <c r="I185" s="277" t="s">
        <v>577</v>
      </c>
      <c r="J185" s="277">
        <v>50</v>
      </c>
      <c r="K185" s="325"/>
    </row>
    <row r="186" s="1" customFormat="1" ht="15" customHeight="1">
      <c r="B186" s="302"/>
      <c r="C186" s="277" t="s">
        <v>654</v>
      </c>
      <c r="D186" s="277"/>
      <c r="E186" s="277"/>
      <c r="F186" s="300" t="s">
        <v>581</v>
      </c>
      <c r="G186" s="277"/>
      <c r="H186" s="277" t="s">
        <v>655</v>
      </c>
      <c r="I186" s="277" t="s">
        <v>656</v>
      </c>
      <c r="J186" s="277"/>
      <c r="K186" s="325"/>
    </row>
    <row r="187" s="1" customFormat="1" ht="15" customHeight="1">
      <c r="B187" s="302"/>
      <c r="C187" s="277" t="s">
        <v>657</v>
      </c>
      <c r="D187" s="277"/>
      <c r="E187" s="277"/>
      <c r="F187" s="300" t="s">
        <v>581</v>
      </c>
      <c r="G187" s="277"/>
      <c r="H187" s="277" t="s">
        <v>658</v>
      </c>
      <c r="I187" s="277" t="s">
        <v>656</v>
      </c>
      <c r="J187" s="277"/>
      <c r="K187" s="325"/>
    </row>
    <row r="188" s="1" customFormat="1" ht="15" customHeight="1">
      <c r="B188" s="302"/>
      <c r="C188" s="277" t="s">
        <v>659</v>
      </c>
      <c r="D188" s="277"/>
      <c r="E188" s="277"/>
      <c r="F188" s="300" t="s">
        <v>581</v>
      </c>
      <c r="G188" s="277"/>
      <c r="H188" s="277" t="s">
        <v>660</v>
      </c>
      <c r="I188" s="277" t="s">
        <v>656</v>
      </c>
      <c r="J188" s="277"/>
      <c r="K188" s="325"/>
    </row>
    <row r="189" s="1" customFormat="1" ht="15" customHeight="1">
      <c r="B189" s="302"/>
      <c r="C189" s="338" t="s">
        <v>661</v>
      </c>
      <c r="D189" s="277"/>
      <c r="E189" s="277"/>
      <c r="F189" s="300" t="s">
        <v>581</v>
      </c>
      <c r="G189" s="277"/>
      <c r="H189" s="277" t="s">
        <v>662</v>
      </c>
      <c r="I189" s="277" t="s">
        <v>663</v>
      </c>
      <c r="J189" s="339" t="s">
        <v>664</v>
      </c>
      <c r="K189" s="325"/>
    </row>
    <row r="190" s="1" customFormat="1" ht="15" customHeight="1">
      <c r="B190" s="302"/>
      <c r="C190" s="338" t="s">
        <v>53</v>
      </c>
      <c r="D190" s="277"/>
      <c r="E190" s="277"/>
      <c r="F190" s="300" t="s">
        <v>575</v>
      </c>
      <c r="G190" s="277"/>
      <c r="H190" s="274" t="s">
        <v>665</v>
      </c>
      <c r="I190" s="277" t="s">
        <v>666</v>
      </c>
      <c r="J190" s="277"/>
      <c r="K190" s="325"/>
    </row>
    <row r="191" s="1" customFormat="1" ht="15" customHeight="1">
      <c r="B191" s="302"/>
      <c r="C191" s="338" t="s">
        <v>667</v>
      </c>
      <c r="D191" s="277"/>
      <c r="E191" s="277"/>
      <c r="F191" s="300" t="s">
        <v>575</v>
      </c>
      <c r="G191" s="277"/>
      <c r="H191" s="277" t="s">
        <v>668</v>
      </c>
      <c r="I191" s="277" t="s">
        <v>610</v>
      </c>
      <c r="J191" s="277"/>
      <c r="K191" s="325"/>
    </row>
    <row r="192" s="1" customFormat="1" ht="15" customHeight="1">
      <c r="B192" s="302"/>
      <c r="C192" s="338" t="s">
        <v>669</v>
      </c>
      <c r="D192" s="277"/>
      <c r="E192" s="277"/>
      <c r="F192" s="300" t="s">
        <v>575</v>
      </c>
      <c r="G192" s="277"/>
      <c r="H192" s="277" t="s">
        <v>670</v>
      </c>
      <c r="I192" s="277" t="s">
        <v>610</v>
      </c>
      <c r="J192" s="277"/>
      <c r="K192" s="325"/>
    </row>
    <row r="193" s="1" customFormat="1" ht="15" customHeight="1">
      <c r="B193" s="302"/>
      <c r="C193" s="338" t="s">
        <v>671</v>
      </c>
      <c r="D193" s="277"/>
      <c r="E193" s="277"/>
      <c r="F193" s="300" t="s">
        <v>581</v>
      </c>
      <c r="G193" s="277"/>
      <c r="H193" s="277" t="s">
        <v>672</v>
      </c>
      <c r="I193" s="277" t="s">
        <v>610</v>
      </c>
      <c r="J193" s="277"/>
      <c r="K193" s="325"/>
    </row>
    <row r="194" s="1" customFormat="1" ht="15" customHeight="1">
      <c r="B194" s="331"/>
      <c r="C194" s="340"/>
      <c r="D194" s="311"/>
      <c r="E194" s="311"/>
      <c r="F194" s="311"/>
      <c r="G194" s="311"/>
      <c r="H194" s="311"/>
      <c r="I194" s="311"/>
      <c r="J194" s="311"/>
      <c r="K194" s="332"/>
    </row>
    <row r="195" s="1" customFormat="1" ht="18.75" customHeight="1">
      <c r="B195" s="313"/>
      <c r="C195" s="323"/>
      <c r="D195" s="323"/>
      <c r="E195" s="323"/>
      <c r="F195" s="333"/>
      <c r="G195" s="323"/>
      <c r="H195" s="323"/>
      <c r="I195" s="323"/>
      <c r="J195" s="323"/>
      <c r="K195" s="313"/>
    </row>
    <row r="196" s="1" customFormat="1" ht="18.75" customHeight="1">
      <c r="B196" s="313"/>
      <c r="C196" s="323"/>
      <c r="D196" s="323"/>
      <c r="E196" s="323"/>
      <c r="F196" s="333"/>
      <c r="G196" s="323"/>
      <c r="H196" s="323"/>
      <c r="I196" s="323"/>
      <c r="J196" s="323"/>
      <c r="K196" s="313"/>
    </row>
    <row r="197" s="1" customFormat="1" ht="18.75" customHeight="1">
      <c r="B197" s="285"/>
      <c r="C197" s="285"/>
      <c r="D197" s="285"/>
      <c r="E197" s="285"/>
      <c r="F197" s="285"/>
      <c r="G197" s="285"/>
      <c r="H197" s="285"/>
      <c r="I197" s="285"/>
      <c r="J197" s="285"/>
      <c r="K197" s="285"/>
    </row>
    <row r="198" s="1" customFormat="1" ht="13.5">
      <c r="B198" s="264"/>
      <c r="C198" s="265"/>
      <c r="D198" s="265"/>
      <c r="E198" s="265"/>
      <c r="F198" s="265"/>
      <c r="G198" s="265"/>
      <c r="H198" s="265"/>
      <c r="I198" s="265"/>
      <c r="J198" s="265"/>
      <c r="K198" s="266"/>
    </row>
    <row r="199" s="1" customFormat="1" ht="21">
      <c r="B199" s="267"/>
      <c r="C199" s="268" t="s">
        <v>673</v>
      </c>
      <c r="D199" s="268"/>
      <c r="E199" s="268"/>
      <c r="F199" s="268"/>
      <c r="G199" s="268"/>
      <c r="H199" s="268"/>
      <c r="I199" s="268"/>
      <c r="J199" s="268"/>
      <c r="K199" s="269"/>
    </row>
    <row r="200" s="1" customFormat="1" ht="25.5" customHeight="1">
      <c r="B200" s="267"/>
      <c r="C200" s="341" t="s">
        <v>674</v>
      </c>
      <c r="D200" s="341"/>
      <c r="E200" s="341"/>
      <c r="F200" s="341" t="s">
        <v>675</v>
      </c>
      <c r="G200" s="342"/>
      <c r="H200" s="341" t="s">
        <v>676</v>
      </c>
      <c r="I200" s="341"/>
      <c r="J200" s="341"/>
      <c r="K200" s="269"/>
    </row>
    <row r="201" s="1" customFormat="1" ht="5.25" customHeight="1">
      <c r="B201" s="302"/>
      <c r="C201" s="297"/>
      <c r="D201" s="297"/>
      <c r="E201" s="297"/>
      <c r="F201" s="297"/>
      <c r="G201" s="323"/>
      <c r="H201" s="297"/>
      <c r="I201" s="297"/>
      <c r="J201" s="297"/>
      <c r="K201" s="325"/>
    </row>
    <row r="202" s="1" customFormat="1" ht="15" customHeight="1">
      <c r="B202" s="302"/>
      <c r="C202" s="277" t="s">
        <v>666</v>
      </c>
      <c r="D202" s="277"/>
      <c r="E202" s="277"/>
      <c r="F202" s="300" t="s">
        <v>54</v>
      </c>
      <c r="G202" s="277"/>
      <c r="H202" s="277" t="s">
        <v>677</v>
      </c>
      <c r="I202" s="277"/>
      <c r="J202" s="277"/>
      <c r="K202" s="325"/>
    </row>
    <row r="203" s="1" customFormat="1" ht="15" customHeight="1">
      <c r="B203" s="302"/>
      <c r="C203" s="277"/>
      <c r="D203" s="277"/>
      <c r="E203" s="277"/>
      <c r="F203" s="300" t="s">
        <v>55</v>
      </c>
      <c r="G203" s="277"/>
      <c r="H203" s="277" t="s">
        <v>678</v>
      </c>
      <c r="I203" s="277"/>
      <c r="J203" s="277"/>
      <c r="K203" s="325"/>
    </row>
    <row r="204" s="1" customFormat="1" ht="15" customHeight="1">
      <c r="B204" s="302"/>
      <c r="C204" s="277"/>
      <c r="D204" s="277"/>
      <c r="E204" s="277"/>
      <c r="F204" s="300" t="s">
        <v>58</v>
      </c>
      <c r="G204" s="277"/>
      <c r="H204" s="277" t="s">
        <v>679</v>
      </c>
      <c r="I204" s="277"/>
      <c r="J204" s="277"/>
      <c r="K204" s="325"/>
    </row>
    <row r="205" s="1" customFormat="1" ht="15" customHeight="1">
      <c r="B205" s="302"/>
      <c r="C205" s="277"/>
      <c r="D205" s="277"/>
      <c r="E205" s="277"/>
      <c r="F205" s="300" t="s">
        <v>56</v>
      </c>
      <c r="G205" s="277"/>
      <c r="H205" s="277" t="s">
        <v>680</v>
      </c>
      <c r="I205" s="277"/>
      <c r="J205" s="277"/>
      <c r="K205" s="325"/>
    </row>
    <row r="206" s="1" customFormat="1" ht="15" customHeight="1">
      <c r="B206" s="302"/>
      <c r="C206" s="277"/>
      <c r="D206" s="277"/>
      <c r="E206" s="277"/>
      <c r="F206" s="300" t="s">
        <v>57</v>
      </c>
      <c r="G206" s="277"/>
      <c r="H206" s="277" t="s">
        <v>681</v>
      </c>
      <c r="I206" s="277"/>
      <c r="J206" s="277"/>
      <c r="K206" s="325"/>
    </row>
    <row r="207" s="1" customFormat="1" ht="15" customHeight="1">
      <c r="B207" s="302"/>
      <c r="C207" s="277"/>
      <c r="D207" s="277"/>
      <c r="E207" s="277"/>
      <c r="F207" s="300"/>
      <c r="G207" s="277"/>
      <c r="H207" s="277"/>
      <c r="I207" s="277"/>
      <c r="J207" s="277"/>
      <c r="K207" s="325"/>
    </row>
    <row r="208" s="1" customFormat="1" ht="15" customHeight="1">
      <c r="B208" s="302"/>
      <c r="C208" s="277" t="s">
        <v>622</v>
      </c>
      <c r="D208" s="277"/>
      <c r="E208" s="277"/>
      <c r="F208" s="300" t="s">
        <v>90</v>
      </c>
      <c r="G208" s="277"/>
      <c r="H208" s="277" t="s">
        <v>682</v>
      </c>
      <c r="I208" s="277"/>
      <c r="J208" s="277"/>
      <c r="K208" s="325"/>
    </row>
    <row r="209" s="1" customFormat="1" ht="15" customHeight="1">
      <c r="B209" s="302"/>
      <c r="C209" s="277"/>
      <c r="D209" s="277"/>
      <c r="E209" s="277"/>
      <c r="F209" s="300" t="s">
        <v>520</v>
      </c>
      <c r="G209" s="277"/>
      <c r="H209" s="277" t="s">
        <v>521</v>
      </c>
      <c r="I209" s="277"/>
      <c r="J209" s="277"/>
      <c r="K209" s="325"/>
    </row>
    <row r="210" s="1" customFormat="1" ht="15" customHeight="1">
      <c r="B210" s="302"/>
      <c r="C210" s="277"/>
      <c r="D210" s="277"/>
      <c r="E210" s="277"/>
      <c r="F210" s="300" t="s">
        <v>518</v>
      </c>
      <c r="G210" s="277"/>
      <c r="H210" s="277" t="s">
        <v>683</v>
      </c>
      <c r="I210" s="277"/>
      <c r="J210" s="277"/>
      <c r="K210" s="325"/>
    </row>
    <row r="211" s="1" customFormat="1" ht="15" customHeight="1">
      <c r="B211" s="343"/>
      <c r="C211" s="277"/>
      <c r="D211" s="277"/>
      <c r="E211" s="277"/>
      <c r="F211" s="300" t="s">
        <v>95</v>
      </c>
      <c r="G211" s="338"/>
      <c r="H211" s="329" t="s">
        <v>522</v>
      </c>
      <c r="I211" s="329"/>
      <c r="J211" s="329"/>
      <c r="K211" s="344"/>
    </row>
    <row r="212" s="1" customFormat="1" ht="15" customHeight="1">
      <c r="B212" s="343"/>
      <c r="C212" s="277"/>
      <c r="D212" s="277"/>
      <c r="E212" s="277"/>
      <c r="F212" s="300" t="s">
        <v>436</v>
      </c>
      <c r="G212" s="338"/>
      <c r="H212" s="329" t="s">
        <v>684</v>
      </c>
      <c r="I212" s="329"/>
      <c r="J212" s="329"/>
      <c r="K212" s="344"/>
    </row>
    <row r="213" s="1" customFormat="1" ht="15" customHeight="1">
      <c r="B213" s="343"/>
      <c r="C213" s="277"/>
      <c r="D213" s="277"/>
      <c r="E213" s="277"/>
      <c r="F213" s="300"/>
      <c r="G213" s="338"/>
      <c r="H213" s="329"/>
      <c r="I213" s="329"/>
      <c r="J213" s="329"/>
      <c r="K213" s="344"/>
    </row>
    <row r="214" s="1" customFormat="1" ht="15" customHeight="1">
      <c r="B214" s="343"/>
      <c r="C214" s="277" t="s">
        <v>646</v>
      </c>
      <c r="D214" s="277"/>
      <c r="E214" s="277"/>
      <c r="F214" s="300">
        <v>1</v>
      </c>
      <c r="G214" s="338"/>
      <c r="H214" s="329" t="s">
        <v>685</v>
      </c>
      <c r="I214" s="329"/>
      <c r="J214" s="329"/>
      <c r="K214" s="344"/>
    </row>
    <row r="215" s="1" customFormat="1" ht="15" customHeight="1">
      <c r="B215" s="343"/>
      <c r="C215" s="277"/>
      <c r="D215" s="277"/>
      <c r="E215" s="277"/>
      <c r="F215" s="300">
        <v>2</v>
      </c>
      <c r="G215" s="338"/>
      <c r="H215" s="329" t="s">
        <v>686</v>
      </c>
      <c r="I215" s="329"/>
      <c r="J215" s="329"/>
      <c r="K215" s="344"/>
    </row>
    <row r="216" s="1" customFormat="1" ht="15" customHeight="1">
      <c r="B216" s="343"/>
      <c r="C216" s="277"/>
      <c r="D216" s="277"/>
      <c r="E216" s="277"/>
      <c r="F216" s="300">
        <v>3</v>
      </c>
      <c r="G216" s="338"/>
      <c r="H216" s="329" t="s">
        <v>687</v>
      </c>
      <c r="I216" s="329"/>
      <c r="J216" s="329"/>
      <c r="K216" s="344"/>
    </row>
    <row r="217" s="1" customFormat="1" ht="15" customHeight="1">
      <c r="B217" s="343"/>
      <c r="C217" s="277"/>
      <c r="D217" s="277"/>
      <c r="E217" s="277"/>
      <c r="F217" s="300">
        <v>4</v>
      </c>
      <c r="G217" s="338"/>
      <c r="H217" s="329" t="s">
        <v>688</v>
      </c>
      <c r="I217" s="329"/>
      <c r="J217" s="329"/>
      <c r="K217" s="344"/>
    </row>
    <row r="218" s="1" customFormat="1" ht="12.75" customHeight="1">
      <c r="B218" s="345"/>
      <c r="C218" s="346"/>
      <c r="D218" s="346"/>
      <c r="E218" s="346"/>
      <c r="F218" s="346"/>
      <c r="G218" s="346"/>
      <c r="H218" s="346"/>
      <c r="I218" s="346"/>
      <c r="J218" s="346"/>
      <c r="K218" s="347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V17_Nitro\Projekt-Studio</dc:creator>
  <cp:lastModifiedBy>V17_Nitro\Projekt-Studio</cp:lastModifiedBy>
  <dcterms:created xsi:type="dcterms:W3CDTF">2021-05-14T13:38:49Z</dcterms:created>
  <dcterms:modified xsi:type="dcterms:W3CDTF">2021-05-14T13:38:57Z</dcterms:modified>
</cp:coreProperties>
</file>